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1600" windowHeight="9330" activeTab="1"/>
  </bookViews>
  <sheets>
    <sheet name="ТЗ  лот№1 на 2018" sheetId="10" r:id="rId1"/>
    <sheet name="ТЗ лот№2 на 2018" sheetId="9" r:id="rId2"/>
    <sheet name="ТЗ  лот№1 на 2017" sheetId="7" r:id="rId3"/>
    <sheet name="ТЗ лот№2 на 2017" sheetId="8" r:id="rId4"/>
  </sheets>
  <definedNames>
    <definedName name="_xlnm.Print_Area" localSheetId="2">'ТЗ  лот№1 на 2017'!$A$1:$J$24</definedName>
    <definedName name="_xlnm.Print_Area" localSheetId="0">'ТЗ  лот№1 на 2018'!$A$1:$J$24</definedName>
    <definedName name="_xlnm.Print_Area" localSheetId="1">'ТЗ лот№2 на 2018'!$A$1:$K$39</definedName>
  </definedNames>
  <calcPr calcId="125725" refMode="R1C1"/>
</workbook>
</file>

<file path=xl/calcChain.xml><?xml version="1.0" encoding="utf-8"?>
<calcChain xmlns="http://schemas.openxmlformats.org/spreadsheetml/2006/main">
  <c r="J6" i="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5"/>
  <c r="B23" i="10"/>
  <c r="I11"/>
  <c r="J11"/>
  <c r="I12"/>
  <c r="I19"/>
  <c r="I13"/>
  <c r="J13"/>
  <c r="I14"/>
  <c r="J14"/>
  <c r="I15"/>
  <c r="J15"/>
  <c r="I16"/>
  <c r="J16"/>
  <c r="I17"/>
  <c r="J17"/>
  <c r="I18"/>
  <c r="J18"/>
  <c r="I17" i="8"/>
  <c r="J17"/>
  <c r="I12"/>
  <c r="J12"/>
  <c r="I16" i="7"/>
  <c r="J16"/>
  <c r="I11" i="8"/>
  <c r="J11"/>
  <c r="I13"/>
  <c r="J13"/>
  <c r="I14"/>
  <c r="J14"/>
  <c r="I15"/>
  <c r="J15"/>
  <c r="I16"/>
  <c r="J16"/>
  <c r="I10"/>
  <c r="I18"/>
  <c r="J10"/>
  <c r="J15" i="7"/>
  <c r="I12"/>
  <c r="I19"/>
  <c r="I13"/>
  <c r="J13"/>
  <c r="I14"/>
  <c r="J14"/>
  <c r="I15"/>
  <c r="I17"/>
  <c r="J17"/>
  <c r="I18"/>
  <c r="J18"/>
  <c r="I11"/>
  <c r="J11"/>
  <c r="J19"/>
  <c r="B24"/>
  <c r="B23"/>
  <c r="J19" i="10"/>
  <c r="B24"/>
  <c r="J18" i="8"/>
  <c r="B24"/>
  <c r="B23"/>
  <c r="J12" i="7"/>
  <c r="J12" i="10"/>
  <c r="C23" i="7"/>
  <c r="C24"/>
  <c r="C24" i="8"/>
  <c r="C23"/>
  <c r="J34" i="9" l="1"/>
  <c r="I34"/>
</calcChain>
</file>

<file path=xl/sharedStrings.xml><?xml version="1.0" encoding="utf-8"?>
<sst xmlns="http://schemas.openxmlformats.org/spreadsheetml/2006/main" count="299" uniqueCount="150">
  <si>
    <t>ИТОГО:</t>
  </si>
  <si>
    <t>ВО-ТР-УП "Купе" п/м</t>
  </si>
  <si>
    <t>м2</t>
  </si>
  <si>
    <t xml:space="preserve">№ п/п </t>
  </si>
  <si>
    <t>Марка</t>
  </si>
  <si>
    <t>ГОСТ, ТУ</t>
  </si>
  <si>
    <t>Размер</t>
  </si>
  <si>
    <t>Винилискожа уменьшенной пожароопасности</t>
  </si>
  <si>
    <t>ТУ 8714-010-00300340-09</t>
  </si>
  <si>
    <t>2,2х1500</t>
  </si>
  <si>
    <t>Шнур ПВХ</t>
  </si>
  <si>
    <t>ТУ 5771-019-00282323-98</t>
  </si>
  <si>
    <t>Тип 2</t>
  </si>
  <si>
    <t>Материал пленочный поливинилхроридный трудногорючий гидроизоляционный</t>
  </si>
  <si>
    <t>ПТГ</t>
  </si>
  <si>
    <t>Линолеум поливинилхлоридный трудногорючий</t>
  </si>
  <si>
    <t>ТУ 2245-042-00282323-2004</t>
  </si>
  <si>
    <t xml:space="preserve">Утеплитель минераловатный УРСА </t>
  </si>
  <si>
    <t>П 35</t>
  </si>
  <si>
    <t>ТУ 5763-001-71451657-2004</t>
  </si>
  <si>
    <t>1250х600х50</t>
  </si>
  <si>
    <t>м3</t>
  </si>
  <si>
    <t>к запросу котировок цен</t>
  </si>
  <si>
    <t>Наименование Товара</t>
  </si>
  <si>
    <t>Ед. изм.</t>
  </si>
  <si>
    <t>Стоимость, руб. без НДС</t>
  </si>
  <si>
    <t>Стоимость, руб. с НДС</t>
  </si>
  <si>
    <t>Лот №1 "Трудногорючие материалы"</t>
  </si>
  <si>
    <t>м/п</t>
  </si>
  <si>
    <t>Приложение № 5</t>
  </si>
  <si>
    <t>ТЕХНИЧЕСКОЕ ЗАДАНИЕ</t>
  </si>
  <si>
    <t>Предельная цена за ед., руб. без НДС</t>
  </si>
  <si>
    <t>Кол-во*</t>
  </si>
  <si>
    <t>*Фактическое   количество  поставляемых материалов   согласовывается в спецификациях.</t>
  </si>
  <si>
    <t xml:space="preserve">Начальная (максимальная) стоимость Товара составляет: </t>
  </si>
  <si>
    <t>без учета НДС</t>
  </si>
  <si>
    <t>с учетом НДС</t>
  </si>
  <si>
    <t>Приложение №6</t>
  </si>
  <si>
    <t>Лот №2 "Комплектующие изделия"</t>
  </si>
  <si>
    <t>Предельная цена,  руб. без НДС</t>
  </si>
  <si>
    <t xml:space="preserve">Полотно нетканое </t>
  </si>
  <si>
    <t>ОГНЕТЕКС</t>
  </si>
  <si>
    <t>Ветошь</t>
  </si>
  <si>
    <t>кг</t>
  </si>
  <si>
    <t xml:space="preserve">Стеклоткань водоогнетермостойкая </t>
  </si>
  <si>
    <t>ТАФ</t>
  </si>
  <si>
    <t xml:space="preserve">  м/п</t>
  </si>
  <si>
    <t>БРЕЗЕНТ (парусина полульняная) ОП</t>
  </si>
  <si>
    <t>арт. 11293</t>
  </si>
  <si>
    <t>ГОСТ 15530-93</t>
  </si>
  <si>
    <t>90 см 480г/м2</t>
  </si>
  <si>
    <t>БРЕЗЕНТ (парусина полульняная) ПВ</t>
  </si>
  <si>
    <t xml:space="preserve">ГОСТ 15530-93 </t>
  </si>
  <si>
    <t>90 см 450г/м2</t>
  </si>
  <si>
    <t>Полотно нетканое ХПП</t>
  </si>
  <si>
    <t>м</t>
  </si>
  <si>
    <t>Салфетка</t>
  </si>
  <si>
    <t>40х40</t>
  </si>
  <si>
    <t>шт</t>
  </si>
  <si>
    <t>без учёта НДС</t>
  </si>
  <si>
    <t>с учётом НДС</t>
  </si>
  <si>
    <t>№ 468-1/ЗК-АО «ВРМ»/2016</t>
  </si>
  <si>
    <t>" 09  " декабря  2016  г.</t>
  </si>
  <si>
    <t>Плиты теплоизоляционные из стеклянного штапельного волокна П-35 URSA ТУ 5763-001-71451657-2004 30 мм</t>
  </si>
  <si>
    <t>30 мм</t>
  </si>
  <si>
    <t>Плиты теплоизоляционные из стеклянного штапельного волокна П-60 URSA ТУ 5763-001-71451657-2004 25 мм</t>
  </si>
  <si>
    <t xml:space="preserve"> П-60</t>
  </si>
  <si>
    <t>25 мм</t>
  </si>
  <si>
    <t>№468-1/ЗК-АО "ВРМ"/2016</t>
  </si>
  <si>
    <t>" 09"   декабря   2016  г.</t>
  </si>
  <si>
    <t>1250х600х70</t>
  </si>
  <si>
    <t>Пленка защитная</t>
  </si>
  <si>
    <t>1600х500</t>
  </si>
  <si>
    <t>№ 485/ЗК-АО"ВРМ"/2018</t>
  </si>
  <si>
    <t>" 12  " января  2018  г.</t>
  </si>
  <si>
    <t>Стоимость           руб. без НДС</t>
  </si>
  <si>
    <t>Стоимость      руб. с НДС</t>
  </si>
  <si>
    <t>(Восемьдесят шесть миллионов девятьсот шестьдесят четыре тысячи четыреста двадцать девять рублей 00 копеек)</t>
  </si>
  <si>
    <t xml:space="preserve">(Сто два миллиона шестьсот восемнадцать тысяч двадцать шесть рублей 22 копейки) </t>
  </si>
  <si>
    <t xml:space="preserve">Количество </t>
  </si>
  <si>
    <t>Срок поставки</t>
  </si>
  <si>
    <t xml:space="preserve">БЕЛИЛА ЦИНКОВЫЕ  </t>
  </si>
  <si>
    <t>МА-011-1</t>
  </si>
  <si>
    <t>ГРУНТОВКА ЭПОКСИЭФИРНАЯ КРАСНО-КОРИЧНЕВЫЙ</t>
  </si>
  <si>
    <t xml:space="preserve">ЭФ-065 </t>
  </si>
  <si>
    <t>КОМПОЗИЦИЯ ОРГАНОСИЛИКАТНАЯ ДЛЯ ЗАЩИТЫ МЕТАЛЛОКОНСТРУКЦИЙ ЗЕЛЕНЫЙ</t>
  </si>
  <si>
    <t xml:space="preserve">ОС-92-07 </t>
  </si>
  <si>
    <t xml:space="preserve">Лак </t>
  </si>
  <si>
    <t>ФЛ-98</t>
  </si>
  <si>
    <t xml:space="preserve">ПОКРЫТИЕ ЗАЩИТНОЕ ТЕКСТУРНОЕ ДРЕВЕСИНЫ АКВАТЕКС </t>
  </si>
  <si>
    <t>ТИК</t>
  </si>
  <si>
    <t>Р-4</t>
  </si>
  <si>
    <t xml:space="preserve">Растворитель  </t>
  </si>
  <si>
    <t>ГОСТ 7827-74</t>
  </si>
  <si>
    <t>ГОСТ 7313</t>
  </si>
  <si>
    <t>ХВ-785</t>
  </si>
  <si>
    <t>Эмаль   перхлорвиниловая красно-коричневая</t>
  </si>
  <si>
    <t>ЭМАЛЬ АЛКИДНО-СИЛИКОНОВАЯ  "СТРЕЛА МД"    СЕРЫЙ СИГНАЛ</t>
  </si>
  <si>
    <t>RAL 7004</t>
  </si>
  <si>
    <t>ГОСТ 18188-72</t>
  </si>
  <si>
    <t xml:space="preserve">Растворитель </t>
  </si>
  <si>
    <t>ЭФ-065</t>
  </si>
  <si>
    <t>ТУ 2312-071-05034239-95*ТУ 2312-026-23076885-2011</t>
  </si>
  <si>
    <t>ВЛ-02</t>
  </si>
  <si>
    <t xml:space="preserve"> Цинол</t>
  </si>
  <si>
    <t>ТУ 6-10-1296-75</t>
  </si>
  <si>
    <t>АК-113</t>
  </si>
  <si>
    <t>КО-85</t>
  </si>
  <si>
    <t>КО-916К</t>
  </si>
  <si>
    <t>ЛБС-1</t>
  </si>
  <si>
    <t xml:space="preserve"> МА-15</t>
  </si>
  <si>
    <t>ВИКА</t>
  </si>
  <si>
    <t>МЛ-165</t>
  </si>
  <si>
    <t>ГОСТ 12034</t>
  </si>
  <si>
    <t xml:space="preserve"> ГОСТ 12034-77</t>
  </si>
  <si>
    <t>МС-17</t>
  </si>
  <si>
    <t>ГОСТ 9949-76</t>
  </si>
  <si>
    <t>ГОСТ 2768-84</t>
  </si>
  <si>
    <t>КО -8101</t>
  </si>
  <si>
    <t>ТУ 2312-237-05763441-98</t>
  </si>
  <si>
    <t xml:space="preserve">Грунтовка   серая </t>
  </si>
  <si>
    <t xml:space="preserve">Грунтовка фосфатирующая  </t>
  </si>
  <si>
    <t xml:space="preserve">Лак    </t>
  </si>
  <si>
    <t xml:space="preserve">Краска </t>
  </si>
  <si>
    <t xml:space="preserve">ЛАК </t>
  </si>
  <si>
    <t xml:space="preserve">ЛАК  </t>
  </si>
  <si>
    <t xml:space="preserve">Лак  </t>
  </si>
  <si>
    <t xml:space="preserve"> кг</t>
  </si>
  <si>
    <t xml:space="preserve">Ксилол  </t>
  </si>
  <si>
    <t xml:space="preserve">Эмаль термостойкая  серебристо-серая  </t>
  </si>
  <si>
    <t xml:space="preserve">Олифа натуральная </t>
  </si>
  <si>
    <t>ОТВЕРДИТЕЛЬ ДЛЯ ДВУХКОМПОНЕНТНОЙ МОДИЦИЦИРОВАННОЙ ЭПОКСИДНОЙ КРАСКИ</t>
  </si>
  <si>
    <t>TEMACOAT</t>
  </si>
  <si>
    <t>ГРУНТОВКА ЭПОКСИДНАЯ</t>
  </si>
  <si>
    <t>ТЕМАКОУТ ГПЛ-С ПРАЙМЕР</t>
  </si>
  <si>
    <t>л</t>
  </si>
  <si>
    <t>2019 год</t>
  </si>
  <si>
    <t>ИТОГО</t>
  </si>
  <si>
    <t xml:space="preserve">ЭМАЛЬ ПЕРХЛОРВИНИЛОВАЯ </t>
  </si>
  <si>
    <t xml:space="preserve">Эмаль (краска на полимеризационных сополимерах)   серая </t>
  </si>
  <si>
    <t xml:space="preserve">Эмаль молотковая  Серебристый </t>
  </si>
  <si>
    <t xml:space="preserve">ЭМАЛЬ  СВЕТЛО-СЕРАЯ </t>
  </si>
  <si>
    <t xml:space="preserve">Ацетон технический  высший сорт </t>
  </si>
  <si>
    <t xml:space="preserve">Эмаль   бежевый </t>
  </si>
  <si>
    <t xml:space="preserve">Шпатлевка универсальная   </t>
  </si>
  <si>
    <t xml:space="preserve">СУРИК ЖЕЛЕЗНЫЙ </t>
  </si>
  <si>
    <t xml:space="preserve">Приложение №5
Запрос Котировок цен № 02/19/ЗК Воронежский ВРЗ АО "ВРМ"
 </t>
  </si>
  <si>
    <t xml:space="preserve"> ЧЕРНАЯ  ХВ-785 </t>
  </si>
  <si>
    <t>В стоимость Товара не включена стоимость услуг по Доставке Товара до склада Заказчика</t>
  </si>
  <si>
    <r>
      <t>(</t>
    </r>
    <r>
      <rPr>
        <sz val="14"/>
        <color rgb="FF000000"/>
        <rFont val="Times New Roman"/>
        <family val="1"/>
        <charset val="204"/>
      </rPr>
      <t>Доставка Товара в адрес  грузополучателя организуется Силами Поставщика за счет Покупателя</t>
    </r>
  </si>
</sst>
</file>

<file path=xl/styles.xml><?xml version="1.0" encoding="utf-8"?>
<styleSheet xmlns="http://schemas.openxmlformats.org/spreadsheetml/2006/main">
  <fonts count="49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2"/>
      <color indexed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3" fillId="0" borderId="0"/>
  </cellStyleXfs>
  <cellXfs count="20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6" fillId="0" borderId="1" xfId="1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Border="1" applyAlignment="1">
      <alignment horizontal="right"/>
    </xf>
    <xf numFmtId="0" fontId="17" fillId="0" borderId="0" xfId="0" applyFont="1"/>
    <xf numFmtId="0" fontId="24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1" fontId="27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9" fillId="0" borderId="0" xfId="0" applyFont="1"/>
    <xf numFmtId="0" fontId="5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0" fillId="0" borderId="0" xfId="0" applyFont="1"/>
    <xf numFmtId="0" fontId="3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3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26" fillId="0" borderId="0" xfId="0" applyFont="1" applyFill="1" applyAlignment="1">
      <alignment vertical="center"/>
    </xf>
    <xf numFmtId="4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49" fontId="34" fillId="0" borderId="1" xfId="1" applyNumberFormat="1" applyFont="1" applyBorder="1" applyAlignment="1">
      <alignment horizontal="center" vertical="center" wrapText="1"/>
    </xf>
    <xf numFmtId="49" fontId="34" fillId="0" borderId="1" xfId="1" applyNumberFormat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37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0" fontId="34" fillId="0" borderId="5" xfId="0" applyNumberFormat="1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2" fontId="41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left" vertical="top" wrapText="1" indent="1"/>
    </xf>
    <xf numFmtId="0" fontId="26" fillId="0" borderId="0" xfId="0" applyFont="1" applyBorder="1"/>
    <xf numFmtId="0" fontId="20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4" fillId="3" borderId="1" xfId="0" applyFont="1" applyFill="1" applyBorder="1" applyAlignment="1">
      <alignment horizontal="center" vertical="top" wrapText="1"/>
    </xf>
    <xf numFmtId="0" fontId="44" fillId="3" borderId="5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left" vertical="top" wrapText="1" indent="2"/>
    </xf>
    <xf numFmtId="0" fontId="44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20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6" fillId="2" borderId="8" xfId="0" applyFont="1" applyFill="1" applyBorder="1" applyAlignment="1">
      <alignment horizontal="center" vertical="top" wrapText="1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5" fillId="0" borderId="0" xfId="0" applyFont="1" applyBorder="1" applyAlignment="1">
      <alignment horizontal="left"/>
    </xf>
    <xf numFmtId="0" fontId="13" fillId="0" borderId="0" xfId="0" applyFont="1"/>
    <xf numFmtId="0" fontId="26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47" fillId="2" borderId="8" xfId="0" applyFont="1" applyFill="1" applyBorder="1" applyAlignment="1">
      <alignment horizontal="left" vertical="top" wrapText="1"/>
    </xf>
    <xf numFmtId="0" fontId="20" fillId="0" borderId="8" xfId="0" applyFont="1" applyBorder="1" applyAlignme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ТЗ лот№2 на 2018" xfId="2"/>
    <cellStyle name="Стиль 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29"/>
  <sheetViews>
    <sheetView view="pageBreakPreview" zoomScaleNormal="100" workbookViewId="0">
      <selection activeCell="A29" sqref="A29:J29"/>
    </sheetView>
  </sheetViews>
  <sheetFormatPr defaultColWidth="8.85546875" defaultRowHeight="12.75"/>
  <cols>
    <col min="1" max="1" width="4.28515625" style="95" customWidth="1"/>
    <col min="2" max="2" width="22.28515625" style="94" customWidth="1"/>
    <col min="3" max="3" width="10" style="94" customWidth="1"/>
    <col min="4" max="4" width="25.7109375" style="94" customWidth="1"/>
    <col min="5" max="5" width="13.28515625" style="94" customWidth="1"/>
    <col min="6" max="6" width="7.28515625" style="94" customWidth="1"/>
    <col min="7" max="7" width="11.28515625" style="94" customWidth="1"/>
    <col min="8" max="8" width="12.140625" style="94" customWidth="1"/>
    <col min="9" max="9" width="29.42578125" style="94" customWidth="1"/>
    <col min="10" max="10" width="19.28515625" style="94" customWidth="1"/>
    <col min="11" max="16384" width="8.85546875" style="94"/>
  </cols>
  <sheetData>
    <row r="1" spans="1:11">
      <c r="A1" s="99"/>
      <c r="B1" s="1"/>
      <c r="C1" s="1"/>
      <c r="D1" s="1"/>
      <c r="E1" s="1"/>
      <c r="F1" s="1"/>
      <c r="G1" s="1"/>
      <c r="H1" s="182" t="s">
        <v>29</v>
      </c>
      <c r="I1" s="182"/>
      <c r="J1" s="182"/>
      <c r="K1" s="182"/>
    </row>
    <row r="2" spans="1:11">
      <c r="A2" s="99"/>
      <c r="B2" s="1"/>
      <c r="C2" s="1"/>
      <c r="D2" s="1"/>
      <c r="E2" s="1"/>
      <c r="F2" s="1"/>
      <c r="G2" s="1"/>
      <c r="H2" s="182" t="s">
        <v>22</v>
      </c>
      <c r="I2" s="182"/>
      <c r="J2" s="182"/>
      <c r="K2" s="182"/>
    </row>
    <row r="3" spans="1:11">
      <c r="A3" s="99"/>
      <c r="B3" s="1"/>
      <c r="C3" s="1"/>
      <c r="D3" s="1"/>
      <c r="E3" s="1"/>
      <c r="F3" s="1"/>
      <c r="G3" s="1"/>
      <c r="H3" s="183" t="s">
        <v>73</v>
      </c>
      <c r="I3" s="183"/>
      <c r="J3" s="183"/>
      <c r="K3" s="183"/>
    </row>
    <row r="4" spans="1:11" s="1" customFormat="1" ht="15">
      <c r="A4" s="185" t="s">
        <v>30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1" s="1" customFormat="1" ht="14.25">
      <c r="A5" s="186" t="s">
        <v>74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1" s="1" customFormat="1" ht="5.4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1" s="1" customFormat="1" ht="16.899999999999999" customHeight="1">
      <c r="A7" s="187" t="s">
        <v>27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1" s="1" customFormat="1" ht="6.6" customHeight="1">
      <c r="A8" s="97"/>
      <c r="B8" s="97"/>
      <c r="C8" s="97"/>
      <c r="D8" s="97"/>
      <c r="E8" s="97"/>
      <c r="F8" s="97"/>
      <c r="G8" s="101"/>
      <c r="H8" s="97"/>
      <c r="I8" s="97"/>
      <c r="J8" s="97"/>
    </row>
    <row r="9" spans="1:11" ht="38.25">
      <c r="A9" s="102" t="s">
        <v>3</v>
      </c>
      <c r="B9" s="103" t="s">
        <v>23</v>
      </c>
      <c r="C9" s="103" t="s">
        <v>4</v>
      </c>
      <c r="D9" s="103" t="s">
        <v>5</v>
      </c>
      <c r="E9" s="103" t="s">
        <v>6</v>
      </c>
      <c r="F9" s="103" t="s">
        <v>24</v>
      </c>
      <c r="G9" s="103" t="s">
        <v>32</v>
      </c>
      <c r="H9" s="104" t="s">
        <v>31</v>
      </c>
      <c r="I9" s="105" t="s">
        <v>25</v>
      </c>
      <c r="J9" s="105" t="s">
        <v>26</v>
      </c>
      <c r="K9" s="1"/>
    </row>
    <row r="10" spans="1:11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  <c r="G10" s="106">
        <v>7</v>
      </c>
      <c r="H10" s="102">
        <v>8</v>
      </c>
      <c r="I10" s="102">
        <v>9</v>
      </c>
      <c r="J10" s="102">
        <v>10</v>
      </c>
      <c r="K10" s="1"/>
    </row>
    <row r="11" spans="1:11" ht="42" customHeight="1">
      <c r="A11" s="107">
        <v>1</v>
      </c>
      <c r="B11" s="108" t="s">
        <v>7</v>
      </c>
      <c r="C11" s="109" t="s">
        <v>1</v>
      </c>
      <c r="D11" s="108" t="s">
        <v>8</v>
      </c>
      <c r="E11" s="109"/>
      <c r="F11" s="109" t="s">
        <v>2</v>
      </c>
      <c r="G11" s="110">
        <v>187500</v>
      </c>
      <c r="H11" s="111">
        <v>133.11000000000001</v>
      </c>
      <c r="I11" s="112">
        <f t="shared" ref="I11:I18" si="0">H11*G11</f>
        <v>24958125.000000004</v>
      </c>
      <c r="J11" s="112">
        <f t="shared" ref="J11:J19" si="1">I11*1.18</f>
        <v>29450587.500000004</v>
      </c>
      <c r="K11" s="1"/>
    </row>
    <row r="12" spans="1:11" ht="42.75" customHeight="1">
      <c r="A12" s="107">
        <v>2</v>
      </c>
      <c r="B12" s="108" t="s">
        <v>15</v>
      </c>
      <c r="C12" s="109" t="s">
        <v>12</v>
      </c>
      <c r="D12" s="108" t="s">
        <v>11</v>
      </c>
      <c r="E12" s="109" t="s">
        <v>9</v>
      </c>
      <c r="F12" s="109" t="s">
        <v>2</v>
      </c>
      <c r="G12" s="110">
        <v>50000</v>
      </c>
      <c r="H12" s="111">
        <v>381.4</v>
      </c>
      <c r="I12" s="112">
        <f t="shared" si="0"/>
        <v>19070000</v>
      </c>
      <c r="J12" s="112">
        <f t="shared" si="1"/>
        <v>22502600</v>
      </c>
      <c r="K12" s="1"/>
    </row>
    <row r="13" spans="1:11" ht="18.75" customHeight="1">
      <c r="A13" s="107">
        <v>3</v>
      </c>
      <c r="B13" s="108" t="s">
        <v>10</v>
      </c>
      <c r="C13" s="109"/>
      <c r="D13" s="108"/>
      <c r="E13" s="109"/>
      <c r="F13" s="109" t="s">
        <v>28</v>
      </c>
      <c r="G13" s="110">
        <v>16000</v>
      </c>
      <c r="H13" s="111">
        <v>5.75</v>
      </c>
      <c r="I13" s="112">
        <f t="shared" si="0"/>
        <v>92000</v>
      </c>
      <c r="J13" s="112">
        <f t="shared" si="1"/>
        <v>108560</v>
      </c>
      <c r="K13" s="1"/>
    </row>
    <row r="14" spans="1:11" ht="55.9" customHeight="1">
      <c r="A14" s="107">
        <v>4</v>
      </c>
      <c r="B14" s="108" t="s">
        <v>13</v>
      </c>
      <c r="C14" s="109" t="s">
        <v>14</v>
      </c>
      <c r="D14" s="108" t="s">
        <v>16</v>
      </c>
      <c r="E14" s="109">
        <v>0.18</v>
      </c>
      <c r="F14" s="109" t="s">
        <v>2</v>
      </c>
      <c r="G14" s="110">
        <v>180000</v>
      </c>
      <c r="H14" s="111">
        <v>42.22</v>
      </c>
      <c r="I14" s="112">
        <f t="shared" si="0"/>
        <v>7599600</v>
      </c>
      <c r="J14" s="112">
        <f t="shared" si="1"/>
        <v>8967528</v>
      </c>
      <c r="K14" s="1"/>
    </row>
    <row r="15" spans="1:11" ht="30" customHeight="1">
      <c r="A15" s="107">
        <v>5</v>
      </c>
      <c r="B15" s="108" t="s">
        <v>17</v>
      </c>
      <c r="C15" s="109" t="s">
        <v>18</v>
      </c>
      <c r="D15" s="108" t="s">
        <v>19</v>
      </c>
      <c r="E15" s="109" t="s">
        <v>20</v>
      </c>
      <c r="F15" s="109" t="s">
        <v>21</v>
      </c>
      <c r="G15" s="110">
        <v>10000</v>
      </c>
      <c r="H15" s="111">
        <v>3050</v>
      </c>
      <c r="I15" s="112">
        <f t="shared" si="0"/>
        <v>30500000</v>
      </c>
      <c r="J15" s="112">
        <f t="shared" si="1"/>
        <v>35990000</v>
      </c>
      <c r="K15" s="1"/>
    </row>
    <row r="16" spans="1:11" ht="27" customHeight="1">
      <c r="A16" s="107">
        <v>6</v>
      </c>
      <c r="B16" s="108" t="s">
        <v>17</v>
      </c>
      <c r="C16" s="109" t="s">
        <v>18</v>
      </c>
      <c r="D16" s="108" t="s">
        <v>19</v>
      </c>
      <c r="E16" s="109" t="s">
        <v>70</v>
      </c>
      <c r="F16" s="109" t="s">
        <v>21</v>
      </c>
      <c r="G16" s="110">
        <v>300</v>
      </c>
      <c r="H16" s="111">
        <v>3050</v>
      </c>
      <c r="I16" s="112">
        <f t="shared" si="0"/>
        <v>915000</v>
      </c>
      <c r="J16" s="112">
        <f t="shared" si="1"/>
        <v>1079700</v>
      </c>
      <c r="K16" s="1"/>
    </row>
    <row r="17" spans="1:11" ht="76.5">
      <c r="A17" s="107">
        <v>7</v>
      </c>
      <c r="B17" s="108" t="s">
        <v>63</v>
      </c>
      <c r="C17" s="109" t="s">
        <v>18</v>
      </c>
      <c r="D17" s="108" t="s">
        <v>19</v>
      </c>
      <c r="E17" s="109" t="s">
        <v>64</v>
      </c>
      <c r="F17" s="109" t="s">
        <v>21</v>
      </c>
      <c r="G17" s="110">
        <v>1000</v>
      </c>
      <c r="H17" s="111">
        <v>2897.5</v>
      </c>
      <c r="I17" s="112">
        <f t="shared" si="0"/>
        <v>2897500</v>
      </c>
      <c r="J17" s="112">
        <f t="shared" si="1"/>
        <v>3419050</v>
      </c>
      <c r="K17" s="1"/>
    </row>
    <row r="18" spans="1:11" ht="76.5">
      <c r="A18" s="107">
        <v>8</v>
      </c>
      <c r="B18" s="108" t="s">
        <v>65</v>
      </c>
      <c r="C18" s="109" t="s">
        <v>66</v>
      </c>
      <c r="D18" s="108" t="s">
        <v>19</v>
      </c>
      <c r="E18" s="109" t="s">
        <v>67</v>
      </c>
      <c r="F18" s="109" t="s">
        <v>21</v>
      </c>
      <c r="G18" s="110">
        <v>200</v>
      </c>
      <c r="H18" s="111">
        <v>4661.0200000000004</v>
      </c>
      <c r="I18" s="112">
        <f t="shared" si="0"/>
        <v>932204.00000000012</v>
      </c>
      <c r="J18" s="112">
        <f t="shared" si="1"/>
        <v>1100000.72</v>
      </c>
      <c r="K18" s="1"/>
    </row>
    <row r="19" spans="1:11" ht="27.6" customHeight="1">
      <c r="A19" s="113"/>
      <c r="B19" s="114" t="s">
        <v>0</v>
      </c>
      <c r="C19" s="114"/>
      <c r="D19" s="114"/>
      <c r="E19" s="113"/>
      <c r="F19" s="113"/>
      <c r="G19" s="115"/>
      <c r="H19" s="116"/>
      <c r="I19" s="112">
        <f>SUM(I11:I18)</f>
        <v>86964429</v>
      </c>
      <c r="J19" s="112">
        <f t="shared" si="1"/>
        <v>102618026.22</v>
      </c>
      <c r="K19" s="1"/>
    </row>
    <row r="20" spans="1:11">
      <c r="A20" s="99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30" customFormat="1" ht="18.75">
      <c r="A21" s="28"/>
      <c r="B21" s="30" t="s">
        <v>33</v>
      </c>
    </row>
    <row r="22" spans="1:11" s="28" customFormat="1" ht="18.75" customHeight="1">
      <c r="A22" s="96"/>
      <c r="B22" s="30" t="s">
        <v>34</v>
      </c>
      <c r="C22" s="30"/>
      <c r="D22" s="30"/>
      <c r="E22" s="30"/>
      <c r="F22" s="30"/>
      <c r="G22" s="30"/>
      <c r="H22" s="30"/>
      <c r="I22" s="97"/>
      <c r="J22" s="98"/>
      <c r="K22" s="97"/>
    </row>
    <row r="23" spans="1:11" s="93" customFormat="1" ht="15.75">
      <c r="A23" s="89"/>
      <c r="B23" s="90">
        <f>I19</f>
        <v>86964429</v>
      </c>
      <c r="C23" s="191" t="s">
        <v>77</v>
      </c>
      <c r="D23" s="192"/>
      <c r="E23" s="192"/>
      <c r="F23" s="192"/>
      <c r="G23" s="192"/>
      <c r="H23" s="192"/>
      <c r="I23" s="192"/>
      <c r="J23" s="91" t="s">
        <v>35</v>
      </c>
      <c r="K23" s="92"/>
    </row>
    <row r="24" spans="1:11" s="93" customFormat="1" ht="15.75">
      <c r="A24" s="89"/>
      <c r="B24" s="90">
        <f>J19</f>
        <v>102618026.22</v>
      </c>
      <c r="C24" s="193" t="s">
        <v>78</v>
      </c>
      <c r="D24" s="193"/>
      <c r="E24" s="193"/>
      <c r="F24" s="193"/>
      <c r="G24" s="193"/>
      <c r="H24" s="193"/>
      <c r="I24" s="193"/>
      <c r="J24" s="92" t="s">
        <v>36</v>
      </c>
      <c r="K24" s="92"/>
    </row>
    <row r="25" spans="1:11">
      <c r="A25" s="4"/>
      <c r="B25" s="5"/>
      <c r="C25" s="5"/>
      <c r="D25" s="5"/>
      <c r="E25" s="5"/>
      <c r="F25" s="5"/>
      <c r="G25" s="5"/>
      <c r="H25" s="5"/>
      <c r="I25" s="5"/>
      <c r="J25" s="5"/>
    </row>
    <row r="26" spans="1:11">
      <c r="A26" s="188"/>
      <c r="B26" s="188"/>
      <c r="C26" s="188"/>
      <c r="D26" s="188"/>
      <c r="E26" s="188"/>
      <c r="F26" s="188"/>
      <c r="G26" s="188"/>
      <c r="H26" s="188"/>
      <c r="I26" s="188"/>
      <c r="J26" s="188"/>
    </row>
    <row r="27" spans="1:11">
      <c r="A27" s="189"/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1">
      <c r="A28" s="190"/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1">
      <c r="A29" s="184"/>
      <c r="B29" s="184"/>
      <c r="C29" s="184"/>
      <c r="D29" s="184"/>
      <c r="E29" s="184"/>
      <c r="F29" s="184"/>
      <c r="G29" s="184"/>
      <c r="H29" s="184"/>
      <c r="I29" s="184"/>
      <c r="J29" s="184"/>
    </row>
  </sheetData>
  <mergeCells count="12">
    <mergeCell ref="H1:K1"/>
    <mergeCell ref="H2:K2"/>
    <mergeCell ref="H3:K3"/>
    <mergeCell ref="A29:J29"/>
    <mergeCell ref="A4:J4"/>
    <mergeCell ref="A5:J5"/>
    <mergeCell ref="A7:J7"/>
    <mergeCell ref="A26:J26"/>
    <mergeCell ref="A27:J27"/>
    <mergeCell ref="A28:J28"/>
    <mergeCell ref="C23:I23"/>
    <mergeCell ref="C24:I24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51"/>
  <sheetViews>
    <sheetView tabSelected="1" view="pageBreakPreview" topLeftCell="A18" zoomScaleNormal="100" zoomScaleSheetLayoutView="100" workbookViewId="0">
      <selection activeCell="M31" sqref="M31"/>
    </sheetView>
  </sheetViews>
  <sheetFormatPr defaultColWidth="8.85546875" defaultRowHeight="18"/>
  <cols>
    <col min="1" max="1" width="7.28515625" style="95" customWidth="1"/>
    <col min="2" max="2" width="32.5703125" style="94" customWidth="1"/>
    <col min="3" max="3" width="17.28515625" style="59" customWidth="1"/>
    <col min="4" max="4" width="15.5703125" style="94" customWidth="1"/>
    <col min="5" max="5" width="8.7109375" style="94" customWidth="1"/>
    <col min="6" max="6" width="7.85546875" style="94" customWidth="1"/>
    <col min="7" max="7" width="12.140625" style="94" customWidth="1"/>
    <col min="8" max="8" width="12.5703125" style="94" customWidth="1"/>
    <col min="9" max="9" width="14" style="94" customWidth="1"/>
    <col min="10" max="10" width="14.42578125" style="94" customWidth="1"/>
    <col min="11" max="11" width="11.28515625" style="159" customWidth="1"/>
    <col min="12" max="16384" width="8.85546875" style="94"/>
  </cols>
  <sheetData>
    <row r="1" spans="1:11" ht="45.75" customHeight="1">
      <c r="A1" s="194" t="s">
        <v>146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28.5" customHeight="1">
      <c r="A2" s="117"/>
      <c r="B2" s="117"/>
      <c r="C2" s="118"/>
      <c r="D2" s="117"/>
      <c r="E2" s="117"/>
      <c r="F2" s="117"/>
      <c r="G2" s="117"/>
      <c r="H2" s="119"/>
      <c r="I2" s="117"/>
      <c r="J2" s="117"/>
      <c r="K2" s="151"/>
    </row>
    <row r="3" spans="1:11" ht="49.5" customHeight="1">
      <c r="A3" s="102" t="s">
        <v>3</v>
      </c>
      <c r="B3" s="103" t="s">
        <v>23</v>
      </c>
      <c r="C3" s="103" t="s">
        <v>4</v>
      </c>
      <c r="D3" s="103" t="s">
        <v>5</v>
      </c>
      <c r="E3" s="103" t="s">
        <v>6</v>
      </c>
      <c r="F3" s="103" t="s">
        <v>24</v>
      </c>
      <c r="G3" s="103" t="s">
        <v>79</v>
      </c>
      <c r="H3" s="104" t="s">
        <v>39</v>
      </c>
      <c r="I3" s="105" t="s">
        <v>75</v>
      </c>
      <c r="J3" s="122" t="s">
        <v>76</v>
      </c>
      <c r="K3" s="181" t="s">
        <v>80</v>
      </c>
    </row>
    <row r="4" spans="1:11" s="88" customFormat="1" ht="18.75">
      <c r="A4" s="102">
        <v>1</v>
      </c>
      <c r="B4" s="102">
        <v>2</v>
      </c>
      <c r="C4" s="120">
        <v>3</v>
      </c>
      <c r="D4" s="102">
        <v>4</v>
      </c>
      <c r="E4" s="102">
        <v>5</v>
      </c>
      <c r="F4" s="102">
        <v>6</v>
      </c>
      <c r="G4" s="102">
        <v>7</v>
      </c>
      <c r="H4" s="121">
        <v>8</v>
      </c>
      <c r="I4" s="102">
        <v>9</v>
      </c>
      <c r="J4" s="123">
        <v>10</v>
      </c>
      <c r="K4" s="152"/>
    </row>
    <row r="5" spans="1:11" s="30" customFormat="1" ht="55.5" customHeight="1">
      <c r="A5" s="107">
        <v>1</v>
      </c>
      <c r="B5" s="137" t="s">
        <v>81</v>
      </c>
      <c r="C5" s="109" t="s">
        <v>82</v>
      </c>
      <c r="D5" s="109"/>
      <c r="E5" s="109"/>
      <c r="F5" s="137" t="s">
        <v>43</v>
      </c>
      <c r="G5" s="137">
        <v>400</v>
      </c>
      <c r="H5" s="170">
        <v>338.98</v>
      </c>
      <c r="I5" s="111">
        <f>H5*G5</f>
        <v>135592</v>
      </c>
      <c r="J5" s="111">
        <f>H5*G5*1.2</f>
        <v>162710.39999999999</v>
      </c>
      <c r="K5" s="153" t="s">
        <v>136</v>
      </c>
    </row>
    <row r="6" spans="1:11" s="169" customFormat="1" ht="33" customHeight="1">
      <c r="A6" s="165">
        <v>2</v>
      </c>
      <c r="B6" s="163" t="s">
        <v>83</v>
      </c>
      <c r="C6" s="163" t="s">
        <v>84</v>
      </c>
      <c r="D6" s="163"/>
      <c r="E6" s="163"/>
      <c r="F6" s="163" t="s">
        <v>43</v>
      </c>
      <c r="G6" s="163">
        <v>100</v>
      </c>
      <c r="H6" s="170">
        <v>134.46</v>
      </c>
      <c r="I6" s="111">
        <f t="shared" ref="I6:I33" si="0">H6*G6</f>
        <v>13446</v>
      </c>
      <c r="J6" s="111">
        <f t="shared" ref="J6:J33" si="1">H6*G6*1.2</f>
        <v>16135.199999999999</v>
      </c>
      <c r="K6" s="167" t="s">
        <v>136</v>
      </c>
    </row>
    <row r="7" spans="1:11" s="30" customFormat="1" ht="60.75" customHeight="1">
      <c r="A7" s="107">
        <v>3</v>
      </c>
      <c r="B7" s="137" t="s">
        <v>85</v>
      </c>
      <c r="C7" s="109" t="s">
        <v>86</v>
      </c>
      <c r="D7" s="109"/>
      <c r="E7" s="109"/>
      <c r="F7" s="137" t="s">
        <v>43</v>
      </c>
      <c r="G7" s="137">
        <v>100</v>
      </c>
      <c r="H7" s="170">
        <v>670.23</v>
      </c>
      <c r="I7" s="111">
        <f t="shared" si="0"/>
        <v>67023</v>
      </c>
      <c r="J7" s="111">
        <f t="shared" si="1"/>
        <v>80427.599999999991</v>
      </c>
      <c r="K7" s="153" t="s">
        <v>136</v>
      </c>
    </row>
    <row r="8" spans="1:11" s="30" customFormat="1" ht="25.5" customHeight="1">
      <c r="A8" s="107">
        <v>4</v>
      </c>
      <c r="B8" s="137" t="s">
        <v>87</v>
      </c>
      <c r="C8" s="109" t="s">
        <v>88</v>
      </c>
      <c r="D8" s="109"/>
      <c r="E8" s="109"/>
      <c r="F8" s="137" t="s">
        <v>43</v>
      </c>
      <c r="G8" s="137">
        <v>100</v>
      </c>
      <c r="H8" s="170">
        <v>147.94999999999999</v>
      </c>
      <c r="I8" s="111">
        <f t="shared" si="0"/>
        <v>14794.999999999998</v>
      </c>
      <c r="J8" s="111">
        <f t="shared" si="1"/>
        <v>17753.999999999996</v>
      </c>
      <c r="K8" s="153" t="s">
        <v>136</v>
      </c>
    </row>
    <row r="9" spans="1:11" s="30" customFormat="1" ht="52.5" customHeight="1">
      <c r="A9" s="107">
        <v>5</v>
      </c>
      <c r="B9" s="137" t="s">
        <v>89</v>
      </c>
      <c r="C9" s="109" t="s">
        <v>90</v>
      </c>
      <c r="D9" s="109"/>
      <c r="E9" s="109"/>
      <c r="F9" s="137" t="s">
        <v>43</v>
      </c>
      <c r="G9" s="137">
        <v>1200</v>
      </c>
      <c r="H9" s="170">
        <v>187.03</v>
      </c>
      <c r="I9" s="111">
        <f t="shared" si="0"/>
        <v>224436</v>
      </c>
      <c r="J9" s="111">
        <f t="shared" si="1"/>
        <v>269323.2</v>
      </c>
      <c r="K9" s="153" t="s">
        <v>136</v>
      </c>
    </row>
    <row r="10" spans="1:11" s="30" customFormat="1" ht="26.25" customHeight="1">
      <c r="A10" s="107">
        <v>6</v>
      </c>
      <c r="B10" s="137" t="s">
        <v>92</v>
      </c>
      <c r="C10" s="109" t="s">
        <v>91</v>
      </c>
      <c r="D10" s="109" t="s">
        <v>93</v>
      </c>
      <c r="E10" s="109"/>
      <c r="F10" s="137" t="s">
        <v>43</v>
      </c>
      <c r="G10" s="137">
        <v>3600</v>
      </c>
      <c r="H10" s="170">
        <v>69.45</v>
      </c>
      <c r="I10" s="111">
        <f t="shared" si="0"/>
        <v>250020</v>
      </c>
      <c r="J10" s="111">
        <f t="shared" si="1"/>
        <v>300024</v>
      </c>
      <c r="K10" s="153" t="s">
        <v>136</v>
      </c>
    </row>
    <row r="11" spans="1:11" s="30" customFormat="1" ht="25.5">
      <c r="A11" s="144">
        <v>7</v>
      </c>
      <c r="B11" s="137" t="s">
        <v>96</v>
      </c>
      <c r="C11" s="139" t="s">
        <v>95</v>
      </c>
      <c r="D11" s="139" t="s">
        <v>94</v>
      </c>
      <c r="E11" s="139"/>
      <c r="F11" s="137" t="s">
        <v>43</v>
      </c>
      <c r="G11" s="140">
        <v>6000</v>
      </c>
      <c r="H11" s="170">
        <v>95.84</v>
      </c>
      <c r="I11" s="111">
        <f t="shared" si="0"/>
        <v>575040</v>
      </c>
      <c r="J11" s="111">
        <f t="shared" si="1"/>
        <v>690048</v>
      </c>
      <c r="K11" s="153" t="s">
        <v>136</v>
      </c>
    </row>
    <row r="12" spans="1:11" s="80" customFormat="1" ht="31.5" customHeight="1">
      <c r="A12" s="144">
        <v>8</v>
      </c>
      <c r="B12" s="137" t="s">
        <v>97</v>
      </c>
      <c r="C12" s="139" t="s">
        <v>98</v>
      </c>
      <c r="D12" s="109" t="s">
        <v>99</v>
      </c>
      <c r="E12" s="109"/>
      <c r="F12" s="137" t="s">
        <v>43</v>
      </c>
      <c r="G12" s="137">
        <v>600</v>
      </c>
      <c r="H12" s="170">
        <v>192.63</v>
      </c>
      <c r="I12" s="111">
        <f t="shared" si="0"/>
        <v>115578</v>
      </c>
      <c r="J12" s="111">
        <f t="shared" si="1"/>
        <v>138693.6</v>
      </c>
      <c r="K12" s="153" t="s">
        <v>136</v>
      </c>
    </row>
    <row r="13" spans="1:11" s="80" customFormat="1" ht="15.75">
      <c r="A13" s="144">
        <v>9</v>
      </c>
      <c r="B13" s="163" t="s">
        <v>100</v>
      </c>
      <c r="C13" s="163">
        <v>646</v>
      </c>
      <c r="D13" s="164"/>
      <c r="E13" s="164"/>
      <c r="F13" s="163" t="s">
        <v>43</v>
      </c>
      <c r="G13" s="164">
        <v>600</v>
      </c>
      <c r="H13" s="170">
        <v>46.6</v>
      </c>
      <c r="I13" s="111">
        <f t="shared" si="0"/>
        <v>27960</v>
      </c>
      <c r="J13" s="111">
        <f t="shared" si="1"/>
        <v>33552</v>
      </c>
      <c r="K13" s="153" t="s">
        <v>136</v>
      </c>
    </row>
    <row r="14" spans="1:11" s="80" customFormat="1" ht="51">
      <c r="A14" s="144">
        <v>12</v>
      </c>
      <c r="B14" s="141" t="s">
        <v>120</v>
      </c>
      <c r="C14" s="139" t="s">
        <v>101</v>
      </c>
      <c r="D14" s="109" t="s">
        <v>102</v>
      </c>
      <c r="E14" s="109"/>
      <c r="F14" s="137" t="s">
        <v>43</v>
      </c>
      <c r="G14" s="143">
        <v>14000</v>
      </c>
      <c r="H14" s="165">
        <v>132.9</v>
      </c>
      <c r="I14" s="111">
        <f t="shared" si="0"/>
        <v>1860600</v>
      </c>
      <c r="J14" s="111">
        <f t="shared" si="1"/>
        <v>2232720</v>
      </c>
      <c r="K14" s="153" t="s">
        <v>136</v>
      </c>
    </row>
    <row r="15" spans="1:11" s="80" customFormat="1" ht="15.75">
      <c r="A15" s="144">
        <v>13</v>
      </c>
      <c r="B15" s="141" t="s">
        <v>121</v>
      </c>
      <c r="C15" s="139" t="s">
        <v>103</v>
      </c>
      <c r="D15" s="109"/>
      <c r="E15" s="109"/>
      <c r="F15" s="137" t="s">
        <v>43</v>
      </c>
      <c r="G15" s="143">
        <v>300</v>
      </c>
      <c r="H15" s="165">
        <v>124.58</v>
      </c>
      <c r="I15" s="111">
        <f t="shared" si="0"/>
        <v>37374</v>
      </c>
      <c r="J15" s="111">
        <f t="shared" si="1"/>
        <v>44848.799999999996</v>
      </c>
      <c r="K15" s="153" t="s">
        <v>136</v>
      </c>
    </row>
    <row r="16" spans="1:11" s="80" customFormat="1" ht="15.75">
      <c r="A16" s="107">
        <v>15</v>
      </c>
      <c r="B16" s="141" t="s">
        <v>123</v>
      </c>
      <c r="C16" s="139" t="s">
        <v>104</v>
      </c>
      <c r="D16" s="109"/>
      <c r="E16" s="109"/>
      <c r="F16" s="137" t="s">
        <v>43</v>
      </c>
      <c r="G16" s="142">
        <v>200</v>
      </c>
      <c r="H16" s="171">
        <v>524.20000000000005</v>
      </c>
      <c r="I16" s="111">
        <f t="shared" si="0"/>
        <v>104840.00000000001</v>
      </c>
      <c r="J16" s="111">
        <f t="shared" si="1"/>
        <v>125808.00000000001</v>
      </c>
      <c r="K16" s="153" t="s">
        <v>136</v>
      </c>
    </row>
    <row r="17" spans="1:11" s="80" customFormat="1" ht="29.25" customHeight="1">
      <c r="A17" s="107">
        <v>16</v>
      </c>
      <c r="B17" s="141" t="s">
        <v>122</v>
      </c>
      <c r="C17" s="139" t="s">
        <v>106</v>
      </c>
      <c r="D17" s="109" t="s">
        <v>105</v>
      </c>
      <c r="E17" s="109"/>
      <c r="F17" s="137" t="s">
        <v>43</v>
      </c>
      <c r="G17" s="142">
        <v>160</v>
      </c>
      <c r="H17" s="171">
        <v>110</v>
      </c>
      <c r="I17" s="111">
        <f t="shared" si="0"/>
        <v>17600</v>
      </c>
      <c r="J17" s="111">
        <f t="shared" si="1"/>
        <v>21120</v>
      </c>
      <c r="K17" s="153" t="s">
        <v>136</v>
      </c>
    </row>
    <row r="18" spans="1:11" s="80" customFormat="1" ht="15.75">
      <c r="A18" s="144">
        <v>17</v>
      </c>
      <c r="B18" s="141" t="s">
        <v>124</v>
      </c>
      <c r="C18" s="139" t="s">
        <v>107</v>
      </c>
      <c r="D18" s="109"/>
      <c r="E18" s="109"/>
      <c r="F18" s="137" t="s">
        <v>43</v>
      </c>
      <c r="G18" s="142">
        <v>1400</v>
      </c>
      <c r="H18" s="171">
        <v>113.56</v>
      </c>
      <c r="I18" s="111">
        <f t="shared" si="0"/>
        <v>158984</v>
      </c>
      <c r="J18" s="111">
        <f t="shared" si="1"/>
        <v>190780.79999999999</v>
      </c>
      <c r="K18" s="153" t="s">
        <v>136</v>
      </c>
    </row>
    <row r="19" spans="1:11" s="80" customFormat="1" ht="15.75">
      <c r="A19" s="144">
        <v>18</v>
      </c>
      <c r="B19" s="141" t="s">
        <v>125</v>
      </c>
      <c r="C19" s="139" t="s">
        <v>108</v>
      </c>
      <c r="D19" s="109"/>
      <c r="E19" s="109"/>
      <c r="F19" s="137" t="s">
        <v>43</v>
      </c>
      <c r="G19" s="145">
        <v>200</v>
      </c>
      <c r="H19" s="147">
        <v>669.1</v>
      </c>
      <c r="I19" s="111">
        <f t="shared" si="0"/>
        <v>133820</v>
      </c>
      <c r="J19" s="111">
        <f t="shared" si="1"/>
        <v>160584</v>
      </c>
      <c r="K19" s="153" t="s">
        <v>136</v>
      </c>
    </row>
    <row r="20" spans="1:11" s="80" customFormat="1" ht="15.75">
      <c r="A20" s="144">
        <v>19</v>
      </c>
      <c r="B20" s="141" t="s">
        <v>126</v>
      </c>
      <c r="C20" s="139" t="s">
        <v>109</v>
      </c>
      <c r="D20" s="109"/>
      <c r="E20" s="109"/>
      <c r="F20" s="137" t="s">
        <v>43</v>
      </c>
      <c r="G20" s="146">
        <v>100</v>
      </c>
      <c r="H20" s="147">
        <v>145.63</v>
      </c>
      <c r="I20" s="111">
        <f t="shared" si="0"/>
        <v>14563</v>
      </c>
      <c r="J20" s="111">
        <f t="shared" si="1"/>
        <v>17475.599999999999</v>
      </c>
      <c r="K20" s="153" t="s">
        <v>136</v>
      </c>
    </row>
    <row r="21" spans="1:11" s="168" customFormat="1" ht="15.75">
      <c r="A21" s="165">
        <v>20</v>
      </c>
      <c r="B21" s="141" t="s">
        <v>130</v>
      </c>
      <c r="C21" s="166"/>
      <c r="D21" s="163"/>
      <c r="E21" s="163"/>
      <c r="F21" s="163" t="s">
        <v>43</v>
      </c>
      <c r="G21" s="147">
        <v>600</v>
      </c>
      <c r="H21" s="147">
        <v>97.46</v>
      </c>
      <c r="I21" s="111">
        <f t="shared" si="0"/>
        <v>58475.999999999993</v>
      </c>
      <c r="J21" s="111">
        <f t="shared" si="1"/>
        <v>70171.199999999983</v>
      </c>
      <c r="K21" s="167" t="s">
        <v>136</v>
      </c>
    </row>
    <row r="22" spans="1:11" s="80" customFormat="1" ht="15.75">
      <c r="A22" s="107">
        <v>21</v>
      </c>
      <c r="B22" s="141" t="s">
        <v>145</v>
      </c>
      <c r="C22" s="139" t="s">
        <v>110</v>
      </c>
      <c r="D22" s="109"/>
      <c r="E22" s="109"/>
      <c r="F22" s="137" t="s">
        <v>43</v>
      </c>
      <c r="G22" s="145">
        <v>300</v>
      </c>
      <c r="H22" s="147">
        <v>44</v>
      </c>
      <c r="I22" s="111">
        <f t="shared" si="0"/>
        <v>13200</v>
      </c>
      <c r="J22" s="111">
        <f t="shared" si="1"/>
        <v>15840</v>
      </c>
      <c r="K22" s="153" t="s">
        <v>136</v>
      </c>
    </row>
    <row r="23" spans="1:11" s="80" customFormat="1" ht="15.75">
      <c r="A23" s="144">
        <v>22</v>
      </c>
      <c r="B23" s="141" t="s">
        <v>144</v>
      </c>
      <c r="C23" s="139" t="s">
        <v>111</v>
      </c>
      <c r="D23" s="109"/>
      <c r="E23" s="109"/>
      <c r="F23" s="137" t="s">
        <v>43</v>
      </c>
      <c r="G23" s="145">
        <v>1400</v>
      </c>
      <c r="H23" s="147">
        <v>350</v>
      </c>
      <c r="I23" s="111">
        <f t="shared" si="0"/>
        <v>490000</v>
      </c>
      <c r="J23" s="111">
        <f t="shared" si="1"/>
        <v>588000</v>
      </c>
      <c r="K23" s="153" t="s">
        <v>136</v>
      </c>
    </row>
    <row r="24" spans="1:11" s="80" customFormat="1" ht="30.75" customHeight="1">
      <c r="A24" s="162">
        <v>23</v>
      </c>
      <c r="B24" s="141" t="s">
        <v>138</v>
      </c>
      <c r="C24" s="163" t="s">
        <v>147</v>
      </c>
      <c r="D24" s="163" t="s">
        <v>94</v>
      </c>
      <c r="E24" s="163"/>
      <c r="F24" s="163" t="s">
        <v>43</v>
      </c>
      <c r="G24" s="147">
        <v>3600</v>
      </c>
      <c r="H24" s="147">
        <v>58.8</v>
      </c>
      <c r="I24" s="111">
        <f t="shared" si="0"/>
        <v>211680</v>
      </c>
      <c r="J24" s="111">
        <f t="shared" si="1"/>
        <v>254016</v>
      </c>
      <c r="K24" s="153" t="s">
        <v>136</v>
      </c>
    </row>
    <row r="25" spans="1:11" s="80" customFormat="1" ht="31.5" customHeight="1">
      <c r="A25" s="144">
        <v>24</v>
      </c>
      <c r="B25" s="141" t="s">
        <v>139</v>
      </c>
      <c r="C25" s="139" t="s">
        <v>95</v>
      </c>
      <c r="D25" s="109"/>
      <c r="E25" s="109"/>
      <c r="F25" s="137" t="s">
        <v>43</v>
      </c>
      <c r="G25" s="145">
        <v>2000</v>
      </c>
      <c r="H25" s="147">
        <v>58.8</v>
      </c>
      <c r="I25" s="111">
        <f t="shared" si="0"/>
        <v>117600</v>
      </c>
      <c r="J25" s="111">
        <f t="shared" si="1"/>
        <v>141120</v>
      </c>
      <c r="K25" s="153" t="s">
        <v>136</v>
      </c>
    </row>
    <row r="26" spans="1:11" s="80" customFormat="1" ht="15.75">
      <c r="A26" s="107">
        <v>25</v>
      </c>
      <c r="B26" s="141" t="s">
        <v>143</v>
      </c>
      <c r="C26" s="139" t="s">
        <v>112</v>
      </c>
      <c r="D26" s="109" t="s">
        <v>113</v>
      </c>
      <c r="E26" s="109"/>
      <c r="F26" s="137" t="s">
        <v>43</v>
      </c>
      <c r="G26" s="145">
        <v>2500</v>
      </c>
      <c r="H26" s="147">
        <v>198.31</v>
      </c>
      <c r="I26" s="111">
        <f t="shared" si="0"/>
        <v>495775</v>
      </c>
      <c r="J26" s="111">
        <f t="shared" si="1"/>
        <v>594930</v>
      </c>
      <c r="K26" s="153" t="s">
        <v>136</v>
      </c>
    </row>
    <row r="27" spans="1:11" s="80" customFormat="1" ht="15.75">
      <c r="A27" s="107">
        <v>26</v>
      </c>
      <c r="B27" s="141" t="s">
        <v>140</v>
      </c>
      <c r="C27" s="139" t="s">
        <v>112</v>
      </c>
      <c r="D27" s="109" t="s">
        <v>114</v>
      </c>
      <c r="E27" s="109"/>
      <c r="F27" s="137" t="s">
        <v>127</v>
      </c>
      <c r="G27" s="145">
        <v>500</v>
      </c>
      <c r="H27" s="147">
        <v>171.08</v>
      </c>
      <c r="I27" s="111">
        <f t="shared" si="0"/>
        <v>85540</v>
      </c>
      <c r="J27" s="111">
        <f t="shared" si="1"/>
        <v>102648</v>
      </c>
      <c r="K27" s="153" t="s">
        <v>136</v>
      </c>
    </row>
    <row r="28" spans="1:11" s="80" customFormat="1" ht="15.75">
      <c r="A28" s="144">
        <v>27</v>
      </c>
      <c r="B28" s="141" t="s">
        <v>141</v>
      </c>
      <c r="C28" s="139" t="s">
        <v>115</v>
      </c>
      <c r="D28" s="109"/>
      <c r="E28" s="109"/>
      <c r="F28" s="137" t="s">
        <v>127</v>
      </c>
      <c r="G28" s="145">
        <v>200</v>
      </c>
      <c r="H28" s="147">
        <v>143.5</v>
      </c>
      <c r="I28" s="111">
        <f t="shared" si="0"/>
        <v>28700</v>
      </c>
      <c r="J28" s="111">
        <f t="shared" si="1"/>
        <v>34440</v>
      </c>
      <c r="K28" s="153" t="s">
        <v>136</v>
      </c>
    </row>
    <row r="29" spans="1:11" s="80" customFormat="1" ht="15.75">
      <c r="A29" s="144">
        <v>28</v>
      </c>
      <c r="B29" s="141" t="s">
        <v>128</v>
      </c>
      <c r="C29" s="139"/>
      <c r="D29" s="109" t="s">
        <v>116</v>
      </c>
      <c r="E29" s="109"/>
      <c r="F29" s="137" t="s">
        <v>43</v>
      </c>
      <c r="G29" s="147">
        <v>1600</v>
      </c>
      <c r="H29" s="147">
        <v>64.83</v>
      </c>
      <c r="I29" s="111">
        <f t="shared" si="0"/>
        <v>103728</v>
      </c>
      <c r="J29" s="111">
        <f t="shared" si="1"/>
        <v>124473.59999999999</v>
      </c>
      <c r="K29" s="153" t="s">
        <v>136</v>
      </c>
    </row>
    <row r="30" spans="1:11" s="80" customFormat="1" ht="15.75">
      <c r="A30" s="144">
        <v>29</v>
      </c>
      <c r="B30" s="149" t="s">
        <v>142</v>
      </c>
      <c r="C30" s="139"/>
      <c r="D30" s="109" t="s">
        <v>117</v>
      </c>
      <c r="E30" s="109"/>
      <c r="F30" s="137" t="s">
        <v>43</v>
      </c>
      <c r="G30" s="145">
        <v>200</v>
      </c>
      <c r="H30" s="147">
        <v>76.95</v>
      </c>
      <c r="I30" s="111">
        <f t="shared" si="0"/>
        <v>15390</v>
      </c>
      <c r="J30" s="111">
        <f t="shared" si="1"/>
        <v>18468</v>
      </c>
      <c r="K30" s="154" t="s">
        <v>136</v>
      </c>
    </row>
    <row r="31" spans="1:11" s="80" customFormat="1" ht="25.5">
      <c r="A31" s="107">
        <v>30</v>
      </c>
      <c r="B31" s="141" t="s">
        <v>129</v>
      </c>
      <c r="C31" s="139" t="s">
        <v>118</v>
      </c>
      <c r="D31" s="109" t="s">
        <v>119</v>
      </c>
      <c r="E31" s="109"/>
      <c r="F31" s="137" t="s">
        <v>43</v>
      </c>
      <c r="G31" s="142">
        <v>300</v>
      </c>
      <c r="H31" s="171">
        <v>213.56</v>
      </c>
      <c r="I31" s="111">
        <f t="shared" si="0"/>
        <v>64068</v>
      </c>
      <c r="J31" s="111">
        <f t="shared" si="1"/>
        <v>76881.599999999991</v>
      </c>
      <c r="K31" s="154" t="s">
        <v>136</v>
      </c>
    </row>
    <row r="32" spans="1:11" s="135" customFormat="1" ht="62.25" customHeight="1">
      <c r="A32" s="144">
        <v>31</v>
      </c>
      <c r="B32" s="148" t="s">
        <v>131</v>
      </c>
      <c r="C32" s="161" t="s">
        <v>132</v>
      </c>
      <c r="D32" s="108"/>
      <c r="E32" s="109"/>
      <c r="F32" s="149" t="s">
        <v>135</v>
      </c>
      <c r="G32" s="137">
        <v>150</v>
      </c>
      <c r="H32" s="170">
        <v>610.16999999999996</v>
      </c>
      <c r="I32" s="111">
        <f t="shared" si="0"/>
        <v>91525.5</v>
      </c>
      <c r="J32" s="111">
        <f t="shared" si="1"/>
        <v>109830.59999999999</v>
      </c>
      <c r="K32" s="154" t="s">
        <v>136</v>
      </c>
    </row>
    <row r="33" spans="1:11" s="135" customFormat="1" ht="30" customHeight="1">
      <c r="A33" s="107">
        <v>32</v>
      </c>
      <c r="B33" s="148" t="s">
        <v>133</v>
      </c>
      <c r="C33" s="161" t="s">
        <v>134</v>
      </c>
      <c r="D33" s="108"/>
      <c r="E33" s="109"/>
      <c r="F33" s="137" t="s">
        <v>135</v>
      </c>
      <c r="G33" s="137">
        <v>600</v>
      </c>
      <c r="H33" s="170">
        <v>433.8</v>
      </c>
      <c r="I33" s="111">
        <f t="shared" si="0"/>
        <v>260280</v>
      </c>
      <c r="J33" s="111">
        <f t="shared" si="1"/>
        <v>312336</v>
      </c>
      <c r="K33" s="153" t="s">
        <v>136</v>
      </c>
    </row>
    <row r="34" spans="1:11" s="135" customFormat="1" ht="15.75">
      <c r="A34" s="144"/>
      <c r="B34" s="160" t="s">
        <v>137</v>
      </c>
      <c r="C34" s="150"/>
      <c r="D34" s="108"/>
      <c r="E34" s="109"/>
      <c r="F34" s="137"/>
      <c r="G34" s="137"/>
      <c r="H34" s="138"/>
      <c r="I34" s="111">
        <f>SUM(I5:I33)</f>
        <v>5787633.5</v>
      </c>
      <c r="J34" s="111">
        <f>SUM(J5:J33)</f>
        <v>6945160.1999999983</v>
      </c>
      <c r="K34" s="153"/>
    </row>
    <row r="35" spans="1:11" s="135" customFormat="1" ht="15.75">
      <c r="A35" s="172"/>
      <c r="B35" s="173"/>
      <c r="C35" s="174"/>
      <c r="D35" s="175"/>
      <c r="E35" s="176"/>
      <c r="F35" s="177"/>
      <c r="G35" s="177"/>
      <c r="H35" s="178"/>
      <c r="I35" s="179"/>
      <c r="J35" s="180"/>
      <c r="K35" s="151"/>
    </row>
    <row r="36" spans="1:11" s="135" customFormat="1" ht="18.75">
      <c r="A36" s="124"/>
      <c r="B36" s="196" t="s">
        <v>148</v>
      </c>
      <c r="C36" s="197"/>
      <c r="D36" s="197"/>
      <c r="E36" s="197"/>
      <c r="F36" s="197"/>
      <c r="G36" s="197"/>
      <c r="H36" s="197"/>
      <c r="I36" s="197"/>
      <c r="J36" s="130"/>
      <c r="K36" s="155"/>
    </row>
    <row r="37" spans="1:11" s="135" customFormat="1" ht="18.75">
      <c r="A37" s="124"/>
      <c r="B37" s="30" t="s">
        <v>149</v>
      </c>
      <c r="C37" s="136"/>
      <c r="D37" s="131"/>
      <c r="E37" s="132"/>
      <c r="F37" s="125"/>
      <c r="G37" s="133"/>
      <c r="H37" s="129"/>
      <c r="I37" s="130"/>
      <c r="J37" s="130"/>
      <c r="K37" s="155"/>
    </row>
    <row r="38" spans="1:11" s="135" customFormat="1" ht="15.75">
      <c r="A38" s="124"/>
      <c r="B38" s="134"/>
      <c r="D38" s="131"/>
      <c r="E38" s="132"/>
      <c r="F38" s="125"/>
      <c r="G38" s="133"/>
      <c r="H38" s="129"/>
      <c r="I38" s="130"/>
      <c r="J38" s="130"/>
      <c r="K38" s="155"/>
    </row>
    <row r="39" spans="1:11" s="136" customFormat="1" ht="18.75">
      <c r="I39" s="130"/>
      <c r="J39" s="130"/>
      <c r="K39" s="156"/>
    </row>
    <row r="40" spans="1:11" s="30" customFormat="1" ht="18.75">
      <c r="A40" s="124"/>
      <c r="B40" s="125"/>
      <c r="C40" s="126"/>
      <c r="D40" s="126"/>
      <c r="E40" s="127"/>
      <c r="F40" s="125"/>
      <c r="G40" s="128"/>
      <c r="H40" s="129"/>
      <c r="I40" s="130"/>
      <c r="J40" s="130"/>
      <c r="K40" s="157"/>
    </row>
    <row r="41" spans="1:11" s="30" customFormat="1" ht="18.75">
      <c r="A41" s="124"/>
      <c r="B41" s="125"/>
      <c r="C41" s="126"/>
      <c r="D41" s="126"/>
      <c r="E41" s="127"/>
      <c r="F41" s="125"/>
      <c r="G41" s="128"/>
      <c r="H41" s="129"/>
      <c r="I41" s="130"/>
      <c r="J41" s="130"/>
      <c r="K41" s="158"/>
    </row>
    <row r="42" spans="1:11" s="30" customFormat="1" ht="18.75">
      <c r="A42" s="124"/>
      <c r="B42" s="125"/>
      <c r="C42" s="126"/>
      <c r="D42" s="126"/>
      <c r="E42" s="127"/>
      <c r="F42" s="125"/>
      <c r="G42" s="128"/>
      <c r="H42" s="129"/>
      <c r="I42" s="130"/>
      <c r="J42" s="130"/>
      <c r="K42" s="158"/>
    </row>
    <row r="43" spans="1:11" s="30" customFormat="1" ht="18.75">
      <c r="A43" s="124"/>
      <c r="B43" s="125"/>
      <c r="C43" s="126"/>
      <c r="D43" s="126"/>
      <c r="E43" s="127"/>
      <c r="F43" s="125"/>
      <c r="G43" s="128"/>
      <c r="H43" s="129"/>
      <c r="I43" s="130"/>
      <c r="J43" s="130"/>
      <c r="K43" s="158"/>
    </row>
    <row r="44" spans="1:11" s="30" customFormat="1" ht="18.75">
      <c r="A44" s="124"/>
      <c r="B44" s="125"/>
      <c r="C44" s="126"/>
      <c r="D44" s="126"/>
      <c r="E44" s="127"/>
      <c r="F44" s="125"/>
      <c r="G44" s="128"/>
      <c r="H44" s="129"/>
      <c r="I44" s="130"/>
      <c r="J44" s="130"/>
      <c r="K44" s="158"/>
    </row>
    <row r="45" spans="1:11" s="30" customFormat="1" ht="18.75">
      <c r="A45" s="124"/>
      <c r="B45" s="125"/>
      <c r="C45" s="126"/>
      <c r="D45" s="126"/>
      <c r="E45" s="127"/>
      <c r="F45" s="125"/>
      <c r="G45" s="128"/>
      <c r="H45" s="129"/>
      <c r="I45" s="130"/>
      <c r="J45" s="130"/>
      <c r="K45" s="158"/>
    </row>
    <row r="46" spans="1:11" s="30" customFormat="1" ht="18.75">
      <c r="A46" s="124"/>
      <c r="B46" s="125"/>
      <c r="C46" s="126"/>
      <c r="D46" s="126"/>
      <c r="E46" s="127"/>
      <c r="F46" s="125"/>
      <c r="G46" s="128"/>
      <c r="H46" s="129"/>
      <c r="I46" s="130"/>
      <c r="J46" s="130"/>
      <c r="K46" s="158"/>
    </row>
    <row r="47" spans="1:11" s="30" customFormat="1" ht="18.75">
      <c r="A47" s="124"/>
      <c r="B47" s="125"/>
      <c r="C47" s="126"/>
      <c r="D47" s="126"/>
      <c r="E47" s="127"/>
      <c r="F47" s="125"/>
      <c r="G47" s="128"/>
      <c r="H47" s="129"/>
      <c r="I47" s="130"/>
      <c r="J47" s="130"/>
      <c r="K47" s="158"/>
    </row>
    <row r="48" spans="1:11" s="30" customFormat="1" ht="18.75">
      <c r="A48" s="124"/>
      <c r="B48" s="125"/>
      <c r="C48" s="126"/>
      <c r="D48" s="126"/>
      <c r="E48" s="127"/>
      <c r="F48" s="125"/>
      <c r="G48" s="128"/>
      <c r="H48" s="129"/>
      <c r="I48" s="130"/>
      <c r="J48" s="130"/>
      <c r="K48" s="158"/>
    </row>
    <row r="49" spans="1:11" s="30" customFormat="1" ht="18.75">
      <c r="A49" s="124"/>
      <c r="B49" s="125"/>
      <c r="C49" s="126"/>
      <c r="D49" s="126"/>
      <c r="E49" s="127"/>
      <c r="F49" s="125"/>
      <c r="G49" s="128"/>
      <c r="H49" s="129"/>
      <c r="I49" s="130"/>
      <c r="J49" s="130"/>
      <c r="K49" s="158"/>
    </row>
    <row r="50" spans="1:11" s="30" customFormat="1" ht="18.75">
      <c r="A50" s="124"/>
      <c r="B50" s="125"/>
      <c r="C50" s="126"/>
      <c r="D50" s="126"/>
      <c r="E50" s="127"/>
      <c r="F50" s="125"/>
      <c r="G50" s="128"/>
      <c r="H50" s="129"/>
      <c r="I50" s="130"/>
      <c r="J50" s="130"/>
      <c r="K50" s="158"/>
    </row>
    <row r="51" spans="1:11" s="30" customFormat="1" ht="18.75">
      <c r="A51" s="124"/>
      <c r="B51" s="125"/>
      <c r="C51" s="126"/>
      <c r="D51" s="126"/>
      <c r="E51" s="127"/>
      <c r="F51" s="125"/>
      <c r="G51" s="128"/>
      <c r="H51" s="129"/>
      <c r="I51" s="130"/>
      <c r="J51" s="130"/>
      <c r="K51" s="158"/>
    </row>
  </sheetData>
  <mergeCells count="2">
    <mergeCell ref="A1:K1"/>
    <mergeCell ref="B36:I36"/>
  </mergeCells>
  <phoneticPr fontId="4" type="noConversion"/>
  <pageMargins left="0" right="0" top="0" bottom="0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30"/>
  <sheetViews>
    <sheetView view="pageBreakPreview" topLeftCell="A13" zoomScaleNormal="100" workbookViewId="0">
      <selection activeCell="D24" sqref="A24:J28"/>
    </sheetView>
  </sheetViews>
  <sheetFormatPr defaultRowHeight="12.75"/>
  <cols>
    <col min="1" max="1" width="4.28515625" style="2" customWidth="1"/>
    <col min="2" max="2" width="22.28515625" customWidth="1"/>
    <col min="3" max="3" width="10" customWidth="1"/>
    <col min="4" max="4" width="25.7109375" customWidth="1"/>
    <col min="5" max="5" width="13.28515625" customWidth="1"/>
    <col min="6" max="6" width="7.28515625" customWidth="1"/>
    <col min="7" max="7" width="13.140625" customWidth="1"/>
    <col min="8" max="8" width="12.140625" customWidth="1"/>
    <col min="9" max="9" width="27.5703125" customWidth="1"/>
    <col min="10" max="10" width="19.28515625" customWidth="1"/>
  </cols>
  <sheetData>
    <row r="1" spans="1:11">
      <c r="A1" s="4"/>
      <c r="B1" s="5"/>
      <c r="C1" s="5"/>
      <c r="D1" s="5"/>
      <c r="E1" s="5"/>
      <c r="F1" s="5"/>
      <c r="G1" s="5"/>
      <c r="H1" s="198" t="s">
        <v>29</v>
      </c>
      <c r="I1" s="198"/>
      <c r="J1" s="198"/>
      <c r="K1" s="198"/>
    </row>
    <row r="2" spans="1:11">
      <c r="A2" s="4"/>
      <c r="B2" s="5"/>
      <c r="C2" s="5"/>
      <c r="D2" s="5"/>
      <c r="E2" s="5"/>
      <c r="F2" s="5"/>
      <c r="G2" s="5"/>
      <c r="H2" s="198" t="s">
        <v>22</v>
      </c>
      <c r="I2" s="198"/>
      <c r="J2" s="198"/>
      <c r="K2" s="198"/>
    </row>
    <row r="3" spans="1:11">
      <c r="A3" s="4"/>
      <c r="B3" s="5"/>
      <c r="C3" s="5"/>
      <c r="D3" s="5"/>
      <c r="E3" s="5"/>
      <c r="F3" s="5"/>
      <c r="G3" s="5"/>
      <c r="H3" s="198" t="s">
        <v>61</v>
      </c>
      <c r="I3" s="198"/>
      <c r="J3" s="198"/>
      <c r="K3" s="198"/>
    </row>
    <row r="4" spans="1:11" s="1" customFormat="1" ht="14.25">
      <c r="A4" s="199" t="s">
        <v>30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1" s="1" customFormat="1" ht="14.25">
      <c r="A5" s="200" t="s">
        <v>62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1" s="1" customFormat="1" ht="5.4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1" s="1" customFormat="1" ht="16.899999999999999" customHeight="1">
      <c r="A7" s="202" t="s">
        <v>27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1" s="1" customFormat="1" ht="6.6" customHeight="1">
      <c r="A8" s="24"/>
      <c r="B8" s="24"/>
      <c r="C8" s="24"/>
      <c r="D8" s="24"/>
      <c r="E8" s="24"/>
      <c r="F8" s="24"/>
      <c r="G8" s="25"/>
      <c r="H8" s="24"/>
      <c r="I8" s="24"/>
      <c r="J8" s="24"/>
    </row>
    <row r="9" spans="1:11" ht="51">
      <c r="A9" s="7" t="s">
        <v>3</v>
      </c>
      <c r="B9" s="18" t="s">
        <v>23</v>
      </c>
      <c r="C9" s="18" t="s">
        <v>4</v>
      </c>
      <c r="D9" s="18" t="s">
        <v>5</v>
      </c>
      <c r="E9" s="18" t="s">
        <v>6</v>
      </c>
      <c r="F9" s="18" t="s">
        <v>24</v>
      </c>
      <c r="G9" s="18" t="s">
        <v>32</v>
      </c>
      <c r="H9" s="21" t="s">
        <v>31</v>
      </c>
      <c r="I9" s="6" t="s">
        <v>25</v>
      </c>
      <c r="J9" s="6" t="s">
        <v>26</v>
      </c>
    </row>
    <row r="10" spans="1:1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26">
        <v>7</v>
      </c>
      <c r="H10" s="7">
        <v>8</v>
      </c>
      <c r="I10" s="7">
        <v>9</v>
      </c>
      <c r="J10" s="7">
        <v>10</v>
      </c>
    </row>
    <row r="11" spans="1:11" ht="42" customHeight="1">
      <c r="A11" s="8">
        <v>1</v>
      </c>
      <c r="B11" s="13" t="s">
        <v>7</v>
      </c>
      <c r="C11" s="14" t="s">
        <v>1</v>
      </c>
      <c r="D11" s="13" t="s">
        <v>8</v>
      </c>
      <c r="E11" s="14"/>
      <c r="F11" s="14" t="s">
        <v>2</v>
      </c>
      <c r="G11" s="22">
        <v>125000</v>
      </c>
      <c r="H11" s="81">
        <v>133.11000000000001</v>
      </c>
      <c r="I11" s="72">
        <f>H11*G11</f>
        <v>16638750.000000002</v>
      </c>
      <c r="J11" s="72">
        <f>I11*1.18</f>
        <v>19633725</v>
      </c>
    </row>
    <row r="12" spans="1:11" ht="42.75" customHeight="1">
      <c r="A12" s="8">
        <v>2</v>
      </c>
      <c r="B12" s="13" t="s">
        <v>15</v>
      </c>
      <c r="C12" s="27" t="s">
        <v>12</v>
      </c>
      <c r="D12" s="15" t="s">
        <v>11</v>
      </c>
      <c r="E12" s="14" t="s">
        <v>9</v>
      </c>
      <c r="F12" s="14" t="s">
        <v>2</v>
      </c>
      <c r="G12" s="22">
        <v>33000</v>
      </c>
      <c r="H12" s="81">
        <v>381.4</v>
      </c>
      <c r="I12" s="72">
        <f t="shared" ref="I12:I18" si="0">H12*G12</f>
        <v>12586200</v>
      </c>
      <c r="J12" s="72">
        <f t="shared" ref="J12:J18" si="1">I12*1.18</f>
        <v>14851716</v>
      </c>
    </row>
    <row r="13" spans="1:11" ht="27.6" customHeight="1">
      <c r="A13" s="8">
        <v>3</v>
      </c>
      <c r="B13" s="13" t="s">
        <v>10</v>
      </c>
      <c r="C13" s="14"/>
      <c r="D13" s="13"/>
      <c r="E13" s="14"/>
      <c r="F13" s="14" t="s">
        <v>28</v>
      </c>
      <c r="G13" s="22">
        <v>8000</v>
      </c>
      <c r="H13" s="81">
        <v>5.75</v>
      </c>
      <c r="I13" s="72">
        <f t="shared" si="0"/>
        <v>46000</v>
      </c>
      <c r="J13" s="72">
        <f t="shared" si="1"/>
        <v>54280</v>
      </c>
    </row>
    <row r="14" spans="1:11" ht="55.9" customHeight="1">
      <c r="A14" s="8">
        <v>4</v>
      </c>
      <c r="B14" s="15" t="s">
        <v>13</v>
      </c>
      <c r="C14" s="14" t="s">
        <v>14</v>
      </c>
      <c r="D14" s="15" t="s">
        <v>16</v>
      </c>
      <c r="E14" s="14">
        <v>0.18</v>
      </c>
      <c r="F14" s="14" t="s">
        <v>2</v>
      </c>
      <c r="G14" s="22">
        <v>130000</v>
      </c>
      <c r="H14" s="81">
        <v>39.090000000000003</v>
      </c>
      <c r="I14" s="72">
        <f t="shared" si="0"/>
        <v>5081700</v>
      </c>
      <c r="J14" s="72">
        <f t="shared" si="1"/>
        <v>5996406</v>
      </c>
    </row>
    <row r="15" spans="1:11" ht="30" customHeight="1">
      <c r="A15" s="8">
        <v>5</v>
      </c>
      <c r="B15" s="13" t="s">
        <v>17</v>
      </c>
      <c r="C15" s="14" t="s">
        <v>18</v>
      </c>
      <c r="D15" s="13" t="s">
        <v>19</v>
      </c>
      <c r="E15" s="14" t="s">
        <v>20</v>
      </c>
      <c r="F15" s="14" t="s">
        <v>21</v>
      </c>
      <c r="G15" s="22">
        <v>5000</v>
      </c>
      <c r="H15" s="81">
        <v>3050</v>
      </c>
      <c r="I15" s="72">
        <f t="shared" si="0"/>
        <v>15250000</v>
      </c>
      <c r="J15" s="72">
        <f t="shared" si="1"/>
        <v>17995000</v>
      </c>
    </row>
    <row r="16" spans="1:11" ht="27" customHeight="1">
      <c r="A16" s="8">
        <v>6</v>
      </c>
      <c r="B16" s="13" t="s">
        <v>17</v>
      </c>
      <c r="C16" s="14" t="s">
        <v>18</v>
      </c>
      <c r="D16" s="13" t="s">
        <v>19</v>
      </c>
      <c r="E16" s="14" t="s">
        <v>70</v>
      </c>
      <c r="F16" s="14" t="s">
        <v>21</v>
      </c>
      <c r="G16" s="22">
        <v>300</v>
      </c>
      <c r="H16" s="81">
        <v>3050</v>
      </c>
      <c r="I16" s="72">
        <f t="shared" si="0"/>
        <v>915000</v>
      </c>
      <c r="J16" s="72">
        <f t="shared" si="1"/>
        <v>1079700</v>
      </c>
    </row>
    <row r="17" spans="1:11" ht="76.5">
      <c r="A17" s="8">
        <v>7</v>
      </c>
      <c r="B17" s="13" t="s">
        <v>63</v>
      </c>
      <c r="C17" s="14" t="s">
        <v>18</v>
      </c>
      <c r="D17" s="13" t="s">
        <v>19</v>
      </c>
      <c r="E17" s="14" t="s">
        <v>64</v>
      </c>
      <c r="F17" s="14" t="s">
        <v>21</v>
      </c>
      <c r="G17" s="22">
        <v>600</v>
      </c>
      <c r="H17" s="81">
        <v>2897.5</v>
      </c>
      <c r="I17" s="72">
        <f t="shared" si="0"/>
        <v>1738500</v>
      </c>
      <c r="J17" s="72">
        <f t="shared" si="1"/>
        <v>2051430</v>
      </c>
    </row>
    <row r="18" spans="1:11" ht="76.5">
      <c r="A18" s="8">
        <v>8</v>
      </c>
      <c r="B18" s="13" t="s">
        <v>65</v>
      </c>
      <c r="C18" s="14" t="s">
        <v>66</v>
      </c>
      <c r="D18" s="13" t="s">
        <v>19</v>
      </c>
      <c r="E18" s="14" t="s">
        <v>67</v>
      </c>
      <c r="F18" s="14" t="s">
        <v>21</v>
      </c>
      <c r="G18" s="22">
        <v>100</v>
      </c>
      <c r="H18" s="81">
        <v>4661.0200000000004</v>
      </c>
      <c r="I18" s="72">
        <f t="shared" si="0"/>
        <v>466102.00000000006</v>
      </c>
      <c r="J18" s="72">
        <f t="shared" si="1"/>
        <v>550000.36</v>
      </c>
    </row>
    <row r="19" spans="1:11" ht="27.6" customHeight="1">
      <c r="A19" s="9"/>
      <c r="B19" s="10" t="s">
        <v>0</v>
      </c>
      <c r="C19" s="10"/>
      <c r="D19" s="10"/>
      <c r="E19" s="9"/>
      <c r="F19" s="9"/>
      <c r="G19" s="23"/>
      <c r="H19" s="82"/>
      <c r="I19" s="72">
        <f>SUM(I11:I18)</f>
        <v>52722252</v>
      </c>
      <c r="J19" s="72">
        <f>I19*1.18</f>
        <v>62212257.359999999</v>
      </c>
    </row>
    <row r="20" spans="1:11">
      <c r="A20" s="4"/>
      <c r="B20" s="5"/>
      <c r="C20" s="5"/>
      <c r="D20" s="5"/>
      <c r="E20" s="5"/>
      <c r="F20" s="5"/>
      <c r="G20" s="5"/>
      <c r="H20" s="5"/>
      <c r="I20" s="5"/>
      <c r="J20" s="5"/>
    </row>
    <row r="21" spans="1:11" s="30" customFormat="1" ht="18.75">
      <c r="A21" s="28"/>
      <c r="B21" s="29" t="s">
        <v>33</v>
      </c>
    </row>
    <row r="22" spans="1:11" s="35" customFormat="1" ht="18.75" customHeight="1">
      <c r="A22" s="31"/>
      <c r="B22" s="32" t="s">
        <v>34</v>
      </c>
      <c r="C22" s="30"/>
      <c r="D22" s="30"/>
      <c r="E22" s="30"/>
      <c r="F22" s="30"/>
      <c r="G22" s="30"/>
      <c r="H22" s="30"/>
      <c r="I22" s="33"/>
      <c r="J22" s="34"/>
      <c r="K22" s="33"/>
    </row>
    <row r="23" spans="1:11" s="38" customFormat="1" ht="18.75">
      <c r="A23" s="39"/>
      <c r="B23" s="40">
        <f>I19</f>
        <v>52722252</v>
      </c>
      <c r="C23" s="33" t="e">
        <f ca="1">_xll.СуммаПрописью(B23)</f>
        <v>#NAME?</v>
      </c>
      <c r="D23" s="33"/>
      <c r="E23" s="33"/>
      <c r="F23" s="33"/>
      <c r="G23" s="35"/>
      <c r="H23" s="33"/>
      <c r="I23" s="33"/>
      <c r="J23" s="33" t="s">
        <v>35</v>
      </c>
      <c r="K23" s="37"/>
    </row>
    <row r="24" spans="1:11" s="38" customFormat="1" ht="18.75">
      <c r="A24" s="39"/>
      <c r="B24" s="40">
        <f>J19</f>
        <v>62212257.359999999</v>
      </c>
      <c r="C24" s="37" t="e">
        <f ca="1">_xll.СуммаПрописью(B24)</f>
        <v>#NAME?</v>
      </c>
      <c r="D24" s="37"/>
      <c r="E24" s="37"/>
      <c r="F24" s="37"/>
      <c r="G24" s="37"/>
      <c r="H24" s="37"/>
      <c r="I24" s="37"/>
      <c r="J24" s="37" t="s">
        <v>36</v>
      </c>
      <c r="K24" s="37"/>
    </row>
    <row r="25" spans="1:11">
      <c r="A25" s="4"/>
      <c r="B25" s="5"/>
      <c r="C25" s="5"/>
      <c r="D25" s="5"/>
      <c r="E25" s="5"/>
      <c r="F25" s="5"/>
      <c r="G25" s="5"/>
      <c r="H25" s="5"/>
      <c r="I25" s="5"/>
      <c r="J25" s="5"/>
    </row>
    <row r="26" spans="1:11">
      <c r="A26" s="188"/>
      <c r="B26" s="188"/>
      <c r="C26" s="188"/>
      <c r="D26" s="188"/>
      <c r="E26" s="188"/>
      <c r="F26" s="188"/>
      <c r="G26" s="188"/>
      <c r="H26" s="188"/>
      <c r="I26" s="188"/>
      <c r="J26" s="188"/>
    </row>
    <row r="27" spans="1:11">
      <c r="A27" s="189"/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1">
      <c r="A28" s="190"/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1">
      <c r="A29" s="188"/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11">
      <c r="A30" s="184"/>
      <c r="B30" s="184"/>
      <c r="C30" s="184"/>
      <c r="D30" s="184"/>
      <c r="E30" s="184"/>
      <c r="F30" s="184"/>
      <c r="G30" s="184"/>
      <c r="H30" s="184"/>
      <c r="I30" s="184"/>
      <c r="J30" s="184"/>
    </row>
  </sheetData>
  <mergeCells count="11">
    <mergeCell ref="H1:K1"/>
    <mergeCell ref="H2:K2"/>
    <mergeCell ref="H3:K3"/>
    <mergeCell ref="A30:J30"/>
    <mergeCell ref="A4:J4"/>
    <mergeCell ref="A5:J5"/>
    <mergeCell ref="A7:J7"/>
    <mergeCell ref="A26:J26"/>
    <mergeCell ref="A27:J27"/>
    <mergeCell ref="A29:J29"/>
    <mergeCell ref="A28:J2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33"/>
  <sheetViews>
    <sheetView workbookViewId="0">
      <selection activeCell="E19" sqref="E19"/>
    </sheetView>
  </sheetViews>
  <sheetFormatPr defaultRowHeight="18"/>
  <cols>
    <col min="1" max="1" width="4.28515625" style="2" customWidth="1"/>
    <col min="2" max="2" width="18.28515625" customWidth="1"/>
    <col min="3" max="3" width="15.28515625" style="59" customWidth="1"/>
    <col min="4" max="4" width="17.5703125" customWidth="1"/>
    <col min="5" max="5" width="10.7109375" customWidth="1"/>
    <col min="6" max="6" width="10.28515625" customWidth="1"/>
    <col min="7" max="7" width="12" customWidth="1"/>
    <col min="8" max="8" width="15.5703125" customWidth="1"/>
    <col min="9" max="9" width="16.140625" customWidth="1"/>
    <col min="10" max="10" width="16" customWidth="1"/>
  </cols>
  <sheetData>
    <row r="1" spans="1:10">
      <c r="A1" s="4"/>
      <c r="B1" s="5"/>
      <c r="C1" s="41"/>
      <c r="D1" s="5"/>
      <c r="E1" s="5"/>
      <c r="F1" s="5"/>
      <c r="G1" s="5"/>
      <c r="H1" s="204" t="s">
        <v>37</v>
      </c>
      <c r="I1" s="204"/>
      <c r="J1" s="204"/>
    </row>
    <row r="2" spans="1:10">
      <c r="A2" s="4"/>
      <c r="B2" s="5"/>
      <c r="C2" s="41"/>
      <c r="D2" s="5"/>
      <c r="E2" s="5"/>
      <c r="F2" s="5"/>
      <c r="G2" s="5"/>
      <c r="H2" s="204" t="s">
        <v>22</v>
      </c>
      <c r="I2" s="204"/>
      <c r="J2" s="204"/>
    </row>
    <row r="3" spans="1:10">
      <c r="A3" s="4"/>
      <c r="B3" s="5"/>
      <c r="C3" s="41"/>
      <c r="D3" s="5"/>
      <c r="E3" s="5"/>
      <c r="F3" s="5"/>
      <c r="G3" s="5"/>
      <c r="H3" s="198" t="s">
        <v>68</v>
      </c>
      <c r="I3" s="198"/>
      <c r="J3" s="198"/>
    </row>
    <row r="4" spans="1:10" s="1" customFormat="1" ht="14.25">
      <c r="A4" s="199" t="s">
        <v>30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s="1" customFormat="1" ht="14.25">
      <c r="A5" s="200" t="s">
        <v>69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s="1" customFormat="1" ht="27.6" customHeight="1">
      <c r="A6" s="203" t="s">
        <v>38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s="1" customFormat="1" ht="9.6" customHeight="1">
      <c r="A7" s="42"/>
      <c r="B7" s="42"/>
      <c r="C7" s="36"/>
      <c r="D7" s="42"/>
      <c r="E7" s="42"/>
      <c r="F7" s="42"/>
      <c r="G7" s="42"/>
      <c r="H7" s="43"/>
      <c r="I7" s="42"/>
      <c r="J7" s="42"/>
    </row>
    <row r="8" spans="1:10" ht="38.25">
      <c r="A8" s="7" t="s">
        <v>3</v>
      </c>
      <c r="B8" s="18" t="s">
        <v>23</v>
      </c>
      <c r="C8" s="18" t="s">
        <v>4</v>
      </c>
      <c r="D8" s="18" t="s">
        <v>5</v>
      </c>
      <c r="E8" s="18" t="s">
        <v>6</v>
      </c>
      <c r="F8" s="18" t="s">
        <v>24</v>
      </c>
      <c r="G8" s="18" t="s">
        <v>32</v>
      </c>
      <c r="H8" s="21" t="s">
        <v>39</v>
      </c>
      <c r="I8" s="6" t="s">
        <v>25</v>
      </c>
      <c r="J8" s="6" t="s">
        <v>26</v>
      </c>
    </row>
    <row r="9" spans="1:10">
      <c r="A9" s="7">
        <v>1</v>
      </c>
      <c r="B9" s="7">
        <v>2</v>
      </c>
      <c r="C9" s="44">
        <v>3</v>
      </c>
      <c r="D9" s="7">
        <v>4</v>
      </c>
      <c r="E9" s="7">
        <v>5</v>
      </c>
      <c r="F9" s="7">
        <v>6</v>
      </c>
      <c r="G9" s="7">
        <v>7</v>
      </c>
      <c r="H9" s="45"/>
      <c r="I9" s="7">
        <v>9</v>
      </c>
      <c r="J9" s="7">
        <v>10</v>
      </c>
    </row>
    <row r="10" spans="1:10" s="30" customFormat="1" ht="27.75" customHeight="1">
      <c r="A10" s="46">
        <v>1</v>
      </c>
      <c r="B10" s="47" t="s">
        <v>40</v>
      </c>
      <c r="C10" s="47" t="s">
        <v>41</v>
      </c>
      <c r="D10" s="47"/>
      <c r="E10" s="48"/>
      <c r="F10" s="48" t="s">
        <v>2</v>
      </c>
      <c r="G10" s="73">
        <v>1000</v>
      </c>
      <c r="H10" s="83">
        <v>451.45</v>
      </c>
      <c r="I10" s="61">
        <f t="shared" ref="I10:I17" si="0">H10*G10</f>
        <v>451450</v>
      </c>
      <c r="J10" s="61">
        <f t="shared" ref="J10:J18" si="1">I10*1.18</f>
        <v>532711</v>
      </c>
    </row>
    <row r="11" spans="1:10" s="30" customFormat="1" ht="27.75" customHeight="1">
      <c r="A11" s="46">
        <v>2</v>
      </c>
      <c r="B11" s="47" t="s">
        <v>42</v>
      </c>
      <c r="C11" s="49"/>
      <c r="D11" s="49"/>
      <c r="E11" s="48"/>
      <c r="F11" s="48" t="s">
        <v>43</v>
      </c>
      <c r="G11" s="73">
        <v>12000</v>
      </c>
      <c r="H11" s="83">
        <v>37.83</v>
      </c>
      <c r="I11" s="61">
        <f t="shared" si="0"/>
        <v>453960</v>
      </c>
      <c r="J11" s="61">
        <f t="shared" si="1"/>
        <v>535672.79999999993</v>
      </c>
    </row>
    <row r="12" spans="1:10" s="30" customFormat="1" ht="47.45" customHeight="1">
      <c r="A12" s="46">
        <v>3</v>
      </c>
      <c r="B12" s="49" t="s">
        <v>44</v>
      </c>
      <c r="C12" s="47" t="s">
        <v>45</v>
      </c>
      <c r="D12" s="49"/>
      <c r="E12" s="48"/>
      <c r="F12" s="60" t="s">
        <v>46</v>
      </c>
      <c r="G12" s="73">
        <v>55000</v>
      </c>
      <c r="H12" s="84">
        <v>256</v>
      </c>
      <c r="I12" s="61">
        <f t="shared" si="0"/>
        <v>14080000</v>
      </c>
      <c r="J12" s="61">
        <f t="shared" si="1"/>
        <v>16614400</v>
      </c>
    </row>
    <row r="13" spans="1:10" s="30" customFormat="1" ht="47.45" customHeight="1">
      <c r="A13" s="46">
        <v>4</v>
      </c>
      <c r="B13" s="47" t="s">
        <v>47</v>
      </c>
      <c r="C13" s="47" t="s">
        <v>48</v>
      </c>
      <c r="D13" s="47" t="s">
        <v>49</v>
      </c>
      <c r="E13" s="48" t="s">
        <v>50</v>
      </c>
      <c r="F13" s="48" t="s">
        <v>28</v>
      </c>
      <c r="G13" s="73">
        <v>4500</v>
      </c>
      <c r="H13" s="83">
        <v>75</v>
      </c>
      <c r="I13" s="61">
        <f t="shared" si="0"/>
        <v>337500</v>
      </c>
      <c r="J13" s="61">
        <f t="shared" si="1"/>
        <v>398250</v>
      </c>
    </row>
    <row r="14" spans="1:10" s="30" customFormat="1" ht="53.45" customHeight="1">
      <c r="A14" s="46">
        <v>5</v>
      </c>
      <c r="B14" s="47" t="s">
        <v>51</v>
      </c>
      <c r="C14" s="47" t="s">
        <v>48</v>
      </c>
      <c r="D14" s="47" t="s">
        <v>52</v>
      </c>
      <c r="E14" s="48" t="s">
        <v>53</v>
      </c>
      <c r="F14" s="48" t="s">
        <v>28</v>
      </c>
      <c r="G14" s="73">
        <v>4500</v>
      </c>
      <c r="H14" s="83">
        <v>75</v>
      </c>
      <c r="I14" s="61">
        <f t="shared" si="0"/>
        <v>337500</v>
      </c>
      <c r="J14" s="61">
        <f t="shared" si="1"/>
        <v>398250</v>
      </c>
    </row>
    <row r="15" spans="1:10" s="30" customFormat="1" ht="27.75" customHeight="1">
      <c r="A15" s="46">
        <v>6</v>
      </c>
      <c r="B15" s="49" t="s">
        <v>54</v>
      </c>
      <c r="C15" s="47"/>
      <c r="D15" s="49"/>
      <c r="E15" s="48"/>
      <c r="F15" s="48" t="s">
        <v>55</v>
      </c>
      <c r="G15" s="73">
        <v>4000</v>
      </c>
      <c r="H15" s="83">
        <v>21.38</v>
      </c>
      <c r="I15" s="61">
        <f t="shared" si="0"/>
        <v>85520</v>
      </c>
      <c r="J15" s="61">
        <f t="shared" si="1"/>
        <v>100913.59999999999</v>
      </c>
    </row>
    <row r="16" spans="1:10" s="30" customFormat="1" ht="18.75">
      <c r="A16" s="52">
        <v>7</v>
      </c>
      <c r="B16" s="50" t="s">
        <v>56</v>
      </c>
      <c r="C16" s="51"/>
      <c r="D16" s="51"/>
      <c r="E16" s="52" t="s">
        <v>57</v>
      </c>
      <c r="F16" s="52" t="s">
        <v>58</v>
      </c>
      <c r="G16" s="74">
        <v>40000</v>
      </c>
      <c r="H16" s="85">
        <v>2.7</v>
      </c>
      <c r="I16" s="61">
        <f t="shared" si="0"/>
        <v>108000</v>
      </c>
      <c r="J16" s="61">
        <f t="shared" si="1"/>
        <v>127440</v>
      </c>
    </row>
    <row r="17" spans="1:10" s="80" customFormat="1" ht="15.75">
      <c r="A17" s="77">
        <v>8</v>
      </c>
      <c r="B17" s="78" t="s">
        <v>71</v>
      </c>
      <c r="C17" s="68"/>
      <c r="D17" s="78"/>
      <c r="E17" s="79" t="s">
        <v>72</v>
      </c>
      <c r="F17" s="79" t="s">
        <v>2</v>
      </c>
      <c r="G17" s="75">
        <v>3000</v>
      </c>
      <c r="H17" s="86">
        <v>39.090000000000003</v>
      </c>
      <c r="I17" s="76">
        <f t="shared" si="0"/>
        <v>117270.00000000001</v>
      </c>
      <c r="J17" s="76">
        <f t="shared" si="1"/>
        <v>138378.6</v>
      </c>
    </row>
    <row r="18" spans="1:10" s="30" customFormat="1" ht="18.75">
      <c r="A18" s="53"/>
      <c r="B18" s="54" t="s">
        <v>0</v>
      </c>
      <c r="C18" s="54"/>
      <c r="D18" s="54"/>
      <c r="E18" s="53"/>
      <c r="F18" s="53"/>
      <c r="G18" s="55"/>
      <c r="H18" s="87"/>
      <c r="I18" s="61">
        <f>SUM(I10:I17)</f>
        <v>15971200</v>
      </c>
      <c r="J18" s="61">
        <f t="shared" si="1"/>
        <v>18846016</v>
      </c>
    </row>
    <row r="19" spans="1:10">
      <c r="A19" s="4"/>
      <c r="B19" s="5"/>
      <c r="C19" s="41"/>
      <c r="D19" s="5"/>
      <c r="E19" s="5"/>
      <c r="F19" s="5"/>
      <c r="G19" s="5"/>
      <c r="H19" s="5"/>
      <c r="I19" s="5"/>
      <c r="J19" s="5"/>
    </row>
    <row r="20" spans="1:10">
      <c r="A20" s="11"/>
      <c r="B20" s="5"/>
      <c r="C20" s="41"/>
      <c r="D20" s="5"/>
      <c r="E20" s="5"/>
      <c r="F20" s="5"/>
      <c r="G20" s="5"/>
      <c r="H20" s="5"/>
      <c r="I20" s="5"/>
      <c r="J20" s="5"/>
    </row>
    <row r="21" spans="1:10" s="66" customFormat="1" ht="18.75" customHeight="1">
      <c r="A21" s="62"/>
      <c r="B21" s="63" t="s">
        <v>33</v>
      </c>
      <c r="C21" s="64"/>
      <c r="D21" s="65"/>
      <c r="E21" s="65"/>
      <c r="F21" s="65"/>
      <c r="H21" s="65"/>
      <c r="I21" s="65"/>
      <c r="J21" s="64"/>
    </row>
    <row r="22" spans="1:10" s="3" customFormat="1" ht="15.75">
      <c r="A22" s="67"/>
      <c r="B22" s="68" t="s">
        <v>34</v>
      </c>
      <c r="C22" s="69"/>
      <c r="D22" s="70"/>
      <c r="E22" s="70"/>
      <c r="F22" s="70"/>
      <c r="G22" s="70"/>
      <c r="H22" s="70"/>
      <c r="I22" s="70"/>
      <c r="J22" s="69"/>
    </row>
    <row r="23" spans="1:10" s="3" customFormat="1" ht="15.75">
      <c r="A23" s="67"/>
      <c r="B23" s="56">
        <f>I18</f>
        <v>15971200</v>
      </c>
      <c r="C23" s="70" t="e">
        <f ca="1">_xll.СуммаПрописью(B23)</f>
        <v>#NAME?</v>
      </c>
      <c r="D23" s="70"/>
      <c r="E23" s="70"/>
      <c r="F23" s="70"/>
      <c r="G23" s="70"/>
      <c r="H23" s="70"/>
      <c r="I23" s="70"/>
      <c r="J23" s="70" t="s">
        <v>59</v>
      </c>
    </row>
    <row r="24" spans="1:10" s="3" customFormat="1" ht="15.75">
      <c r="A24" s="71"/>
      <c r="B24" s="57">
        <f>J18</f>
        <v>18846016</v>
      </c>
      <c r="C24" s="70" t="e">
        <f ca="1">_xll.СуммаПрописью(B24)</f>
        <v>#NAME?</v>
      </c>
      <c r="D24" s="70"/>
      <c r="E24" s="70"/>
      <c r="F24" s="70"/>
      <c r="G24" s="70"/>
      <c r="H24" s="70"/>
      <c r="I24" s="70"/>
      <c r="J24" s="70" t="s">
        <v>60</v>
      </c>
    </row>
    <row r="25" spans="1:10" s="3" customFormat="1" ht="18.75">
      <c r="A25" s="19"/>
      <c r="B25" s="16"/>
      <c r="C25" s="58"/>
      <c r="D25" s="12"/>
      <c r="E25" s="12"/>
      <c r="F25" s="12"/>
      <c r="G25" s="12"/>
      <c r="H25" s="12"/>
      <c r="I25" s="12"/>
      <c r="J25" s="17"/>
    </row>
    <row r="26" spans="1:10" s="3" customFormat="1" ht="18.75">
      <c r="A26" s="19"/>
      <c r="B26" s="16"/>
      <c r="C26" s="58"/>
      <c r="D26" s="12"/>
      <c r="E26" s="12"/>
      <c r="F26" s="12"/>
      <c r="G26" s="12"/>
      <c r="H26" s="12"/>
      <c r="I26" s="12"/>
      <c r="J26" s="17"/>
    </row>
    <row r="27" spans="1:10" s="3" customFormat="1" ht="18.75">
      <c r="A27" s="19"/>
      <c r="B27" s="16"/>
      <c r="C27" s="58"/>
      <c r="D27" s="12"/>
      <c r="E27" s="12"/>
      <c r="F27" s="12"/>
      <c r="G27" s="12"/>
      <c r="H27" s="12"/>
      <c r="I27" s="12"/>
      <c r="J27" s="17"/>
    </row>
    <row r="28" spans="1:10">
      <c r="A28" s="4"/>
      <c r="B28" s="5"/>
      <c r="C28" s="41"/>
      <c r="D28" s="5"/>
      <c r="E28" s="5"/>
      <c r="F28" s="5"/>
      <c r="G28" s="5"/>
      <c r="H28" s="5"/>
      <c r="I28" s="5"/>
      <c r="J28" s="5"/>
    </row>
    <row r="29" spans="1:10" ht="12.75">
      <c r="A29" s="188"/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10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</row>
    <row r="31" spans="1:10" ht="12.75">
      <c r="A31" s="190"/>
      <c r="B31" s="190"/>
      <c r="C31" s="190"/>
      <c r="D31" s="190"/>
      <c r="E31" s="190"/>
      <c r="F31" s="190"/>
      <c r="G31" s="190"/>
      <c r="H31" s="190"/>
      <c r="I31" s="190"/>
      <c r="J31" s="190"/>
    </row>
    <row r="32" spans="1:10" ht="12.75">
      <c r="A32" s="188"/>
      <c r="B32" s="188"/>
      <c r="C32" s="188"/>
      <c r="D32" s="188"/>
      <c r="E32" s="188"/>
      <c r="F32" s="188"/>
      <c r="G32" s="188"/>
      <c r="H32" s="188"/>
      <c r="I32" s="188"/>
      <c r="J32" s="188"/>
    </row>
    <row r="33" spans="1:10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</row>
  </sheetData>
  <mergeCells count="11">
    <mergeCell ref="H1:J1"/>
    <mergeCell ref="H2:J2"/>
    <mergeCell ref="H3:J3"/>
    <mergeCell ref="A4:J4"/>
    <mergeCell ref="A31:J31"/>
    <mergeCell ref="A32:J32"/>
    <mergeCell ref="A33:J33"/>
    <mergeCell ref="A5:J5"/>
    <mergeCell ref="A6:J6"/>
    <mergeCell ref="A29:J29"/>
    <mergeCell ref="A30:J30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ТЗ  лот№1 на 2018</vt:lpstr>
      <vt:lpstr>ТЗ лот№2 на 2018</vt:lpstr>
      <vt:lpstr>ТЗ  лот№1 на 2017</vt:lpstr>
      <vt:lpstr>ТЗ лот№2 на 2017</vt:lpstr>
      <vt:lpstr>'ТЗ  лот№1 на 2017'!Область_печати</vt:lpstr>
      <vt:lpstr>'ТЗ  лот№1 на 2018'!Область_печати</vt:lpstr>
      <vt:lpstr>'ТЗ лот№2 на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belenkovsa</cp:lastModifiedBy>
  <cp:lastPrinted>2019-01-18T05:47:14Z</cp:lastPrinted>
  <dcterms:created xsi:type="dcterms:W3CDTF">1996-10-08T23:32:33Z</dcterms:created>
  <dcterms:modified xsi:type="dcterms:W3CDTF">2019-01-23T07:33:54Z</dcterms:modified>
</cp:coreProperties>
</file>